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" yWindow="72" windowWidth="12504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<sst xmlns="http://schemas.openxmlformats.org/spreadsheetml/2006/main" count="307" uniqueCount="126">
  <si>
    <t>N п/п</t>
  </si>
  <si>
    <t>Наименование задач, мероприятий</t>
  </si>
  <si>
    <t>Объем финанси-рования за счет всех источников, млн. руб.</t>
  </si>
  <si>
    <t>Объем финансирования по годам, тыс. руб.</t>
  </si>
  <si>
    <t>Ответственный исполнитель</t>
  </si>
  <si>
    <t>2014 год</t>
  </si>
  <si>
    <t>2015 год</t>
  </si>
  <si>
    <t>2016 год</t>
  </si>
  <si>
    <t>2017 год</t>
  </si>
  <si>
    <t>всего</t>
  </si>
  <si>
    <t>1.</t>
  </si>
  <si>
    <t>Содержание автомобильных дорог всего, в том числе:</t>
  </si>
  <si>
    <t>Областной бюджет (субсидии)</t>
  </si>
  <si>
    <t>Администрация Котельничского района</t>
  </si>
  <si>
    <t>Источник финансирования</t>
  </si>
  <si>
    <t>1.1</t>
  </si>
  <si>
    <t>1.2</t>
  </si>
  <si>
    <t>1.3</t>
  </si>
  <si>
    <t>1.4</t>
  </si>
  <si>
    <t>1.5</t>
  </si>
  <si>
    <t>1.6</t>
  </si>
  <si>
    <t>1.7</t>
  </si>
  <si>
    <t>1.8</t>
  </si>
  <si>
    <t>Дополнительные объемы по содержанию моста через р. Спасска км 4+026 на а/д Котельнич-Даровской-Спасское</t>
  </si>
  <si>
    <t>Дополнительное содержание автомобильных дорог общего пользования местного значения «Вятка-Красногорье», «Котельнич-Даровской Спасское»</t>
  </si>
  <si>
    <t>Дополнительное содержание автомобильной дороги  Светлый- Ежиха в Котельничском районе Кировской области</t>
  </si>
  <si>
    <t xml:space="preserve">Дополнительное содержанию автомобильной дороги общего пользования местного значения "Вятка"-Красногорье Котельничского района Кировской области </t>
  </si>
  <si>
    <t>Ремонт автомобильных дорог всего, в том числе:</t>
  </si>
  <si>
    <t>Замена аварийного деревянного моста на металлические трубы через ручей км 10+885 на  автодороге «Вятка»Покровское-Черная Котельничского района Кировской области</t>
  </si>
  <si>
    <t>Ремонт водопропускной трубы на км. 27+400 автомобильной дороги Котельнич Пижма в Котельничском районе</t>
  </si>
  <si>
    <t xml:space="preserve">Ремонт пешеходных переходов на автомобильных дорогах общего пользования местного значения </t>
  </si>
  <si>
    <t>Выполнение работ по строительному контролю</t>
  </si>
  <si>
    <t>Проверка определения достоверности сметной стоимости(из местного бюджета Котельничского района</t>
  </si>
  <si>
    <t>Выполнение работ по исполнению требований 16 ФЗ</t>
  </si>
  <si>
    <t>Составление смет</t>
  </si>
  <si>
    <t>2.</t>
  </si>
  <si>
    <t>2.1</t>
  </si>
  <si>
    <t>2.2</t>
  </si>
  <si>
    <t>2.3</t>
  </si>
  <si>
    <t>2.4</t>
  </si>
  <si>
    <t>2.5</t>
  </si>
  <si>
    <t>2.6</t>
  </si>
  <si>
    <t>5.1</t>
  </si>
  <si>
    <t>5.2</t>
  </si>
  <si>
    <t>Итого</t>
  </si>
  <si>
    <t>Всего</t>
  </si>
  <si>
    <t>3.</t>
  </si>
  <si>
    <t>4.</t>
  </si>
  <si>
    <t>5.</t>
  </si>
  <si>
    <t>6.</t>
  </si>
  <si>
    <t>7.</t>
  </si>
  <si>
    <t>Обеспечение транспортной доступности для населения (социальные маршруты)</t>
  </si>
  <si>
    <t xml:space="preserve">Дополнительное содержание автомобильной дороги общего пользования местного значения Котельнич-Даровской- Шалеевщина Котельничского района Кировской области 
</t>
  </si>
  <si>
    <t>Администра-ция Котельничского района</t>
  </si>
  <si>
    <t>к постановлению администрации</t>
  </si>
  <si>
    <t>5.3</t>
  </si>
  <si>
    <t>Районный бюджет (дорожный фонд)</t>
  </si>
  <si>
    <t>Ремонт водопропускной трубы на атомобильной дороге общего пользования местного значения  д. Шабалины - ул. Наймушины г. Котельнича в Котельничском районе Кировской области</t>
  </si>
  <si>
    <t xml:space="preserve">Дополнительное содержание автомобильных дорог общего пользования местного значения  Котельничского района Кировской области 
</t>
  </si>
  <si>
    <t>Ремонт автомобильных  дорог общего пользования местного значения Котельничского района Кировской области</t>
  </si>
  <si>
    <t>2.7</t>
  </si>
  <si>
    <t>Областной бюджет (ППМИ)</t>
  </si>
  <si>
    <t>Население</t>
  </si>
  <si>
    <t>Спонсоры</t>
  </si>
  <si>
    <t>Ремонт автомобильной дороги общего пользования местного значения Котельнич-Даровской-Шалеевщина Котельничского района Кировской области</t>
  </si>
  <si>
    <t>Ремонт проезжей части автомобильной дороги "Косолаповы-Урожайная-Наймушины"-Лёвичи</t>
  </si>
  <si>
    <t>2.8</t>
  </si>
  <si>
    <t xml:space="preserve">Ремонт автомобильной дороги общего пользования местного значения "Косослаповы-Заречный" Котельничского района Кировской области </t>
  </si>
  <si>
    <t>1.9</t>
  </si>
  <si>
    <t>По исполнению соглашений отчетного финансового года</t>
  </si>
  <si>
    <t>3.1</t>
  </si>
  <si>
    <t>Строительный контроль по объекту  ремонт проезжей части автомобильной дороги "Косолаповы-Урожайная-Наймушины"-Лёвичи</t>
  </si>
  <si>
    <t>3.2</t>
  </si>
  <si>
    <t>Выполнение работ по строительному контролю по ремонтам на автомобильных дорогах общего пользования местного значения Котельничского района Кировской области</t>
  </si>
  <si>
    <t>Содержание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район</t>
  </si>
  <si>
    <t>Проведение оценки уязвимости объектов транспортной инфраструктуры (мост через р. Боровка км 2+400 на автодороге Боровка-Разлив; мост через р. Черненица км 6+370 на автодороге «Вятка»-Красногорье)</t>
  </si>
  <si>
    <t>Разработка планов обеспечения транспортной безопасности объектов транспортной инфраструктуры</t>
  </si>
  <si>
    <t>Дополнительное содержание автомобильных дорог общего пользования местного значения Котельнич - Даровской - Шалеевщина, Котельнич - Даровской - Спасское, Макарье - Курино</t>
  </si>
  <si>
    <t>В т.ч. областной бюджет (ППМИ)</t>
  </si>
  <si>
    <t>Котельничского района</t>
  </si>
  <si>
    <t>Кировской области</t>
  </si>
  <si>
    <t>1.10</t>
  </si>
  <si>
    <t>2.9</t>
  </si>
  <si>
    <t>Областной бюджет(субсидии)</t>
  </si>
  <si>
    <t>Проведение оценки уязвимости ОТИ</t>
  </si>
  <si>
    <t xml:space="preserve">Ремонт остановочных павильонов на автомобильной дороге общего пользования местного значения "Котельнич-Пижма" Котельничского района Кировской области в населенном пункте с.Покровское </t>
  </si>
  <si>
    <t>2.10</t>
  </si>
  <si>
    <t>Ремонт автомобильной дороги общего пользования местного значения Котельнич – Даровской – Зайцевы Котельничского района Кировской области</t>
  </si>
  <si>
    <t>1.11</t>
  </si>
  <si>
    <t>1.12</t>
  </si>
  <si>
    <t>Дополнительное содержание автомобильных дорог общего пользования местного значения Шахтары - Ежиха, подъезд к поселку Комсомольский Котельничского района Кировской области</t>
  </si>
  <si>
    <t>1.13</t>
  </si>
  <si>
    <t>Дополнительное содержание автомобильной дороги общего пользования местного значения Косолаповы - Заречный Котельничского района Кировской области</t>
  </si>
  <si>
    <t>Выполнение межевых работ, в том числе изготовление межевого плана земель для грунтовых автомобильных дорог общего пользования местного значения</t>
  </si>
  <si>
    <t>Дополнительные объемы по содержанию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муницпальный район Кировской области на 2016 год</t>
  </si>
  <si>
    <t>2018 год</t>
  </si>
  <si>
    <t>2019 год</t>
  </si>
  <si>
    <t>5.4</t>
  </si>
  <si>
    <t>Проведение дополнительной оценки уязвимости объектов транспортной инфраструктуры и разработка планов обеспечения транспортной безопасности объетов транспортной инфраструктуры</t>
  </si>
  <si>
    <t>1.14</t>
  </si>
  <si>
    <t xml:space="preserve">Содержание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муниципальный район Кировской области в 2017 году </t>
  </si>
  <si>
    <t>Приложение 3</t>
  </si>
  <si>
    <t>1.15</t>
  </si>
  <si>
    <t xml:space="preserve">Районный бюджет </t>
  </si>
  <si>
    <t>Дополнительные объемы по содержанию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муницпальный район Кировской области на 2017 год</t>
  </si>
  <si>
    <t>1.16</t>
  </si>
  <si>
    <t>Выполнение работ по паспортизации автомобильных дорог общего пользования местного значения Котельничского муницпального района Кировской области</t>
  </si>
  <si>
    <t>2.11</t>
  </si>
  <si>
    <t xml:space="preserve">Проведение неотложных аварийно-восстановительных работ по восстановлению по временной схеме объектов транспортной инфраструктуры - на участке км.8+500 автомобильной дороги общего пользования местного значения Сретенье-Парюг Котельничского района Кировской области </t>
  </si>
  <si>
    <t>1.17</t>
  </si>
  <si>
    <t>Зимнее содержание автомобильных дорог общего пользования местного значения и искусственных сооружений на них находящихся в муниципальной собственности муниципального образования Котельничский муниципальный район Кировской области на 2018 год</t>
  </si>
  <si>
    <t>2020 год</t>
  </si>
  <si>
    <t>"Ресурсное обеспечение реализации муниципальной программы   за счет всех источников финансирования на 2014-2020 годы</t>
  </si>
  <si>
    <t>1.18</t>
  </si>
  <si>
    <t>Механизированная расчистка от снега автомобильных дорог общего пользования местно значения вне границ населенных пунктов и искусственных сооружений на них</t>
  </si>
  <si>
    <t>Областной бюджет</t>
  </si>
  <si>
    <t>1.19</t>
  </si>
  <si>
    <t>1.20</t>
  </si>
  <si>
    <t>Содержание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муниципальный район Кировской области на 2018 год</t>
  </si>
  <si>
    <t>1.21</t>
  </si>
  <si>
    <t>1.22</t>
  </si>
  <si>
    <t>Дополнительные объемы по содержанию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муниципальный район Кировской области на 2018 год</t>
  </si>
  <si>
    <t>Местный бюджет</t>
  </si>
  <si>
    <t xml:space="preserve">Местный бюджет </t>
  </si>
  <si>
    <t>Районный бюджет(дорожный фонд)</t>
  </si>
  <si>
    <t>от 23.04.2018___ № ___165_____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</si>
</sst>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indexed="30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30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70C0"/>
      <name val="Times New Roman"/>
      <family val="1"/>
    </font>
    <font>
      <sz val="8"/>
      <color rgb="FF0070C0"/>
      <name val="Times New Roman"/>
      <family val="1"/>
    </font>
    <font>
      <sz val="9"/>
      <color rgb="FF0070C0"/>
      <name val="Times New Roman"/>
      <family val="1"/>
    </font>
    <font>
      <sz val="11"/>
      <color rgb="FF0070C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7"/>
      <color theme="1"/>
      <name val="Times New Roman"/>
      <family val="1"/>
    </font>
    <font>
      <sz val="7"/>
      <color rgb="FFFF0000"/>
      <name val="Times New Roman"/>
      <family val="1"/>
    </font>
    <font>
      <sz val="7"/>
      <color rgb="FF0070C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/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172" fontId="3" fillId="34" borderId="18" xfId="0" applyNumberFormat="1" applyFont="1" applyFill="1" applyBorder="1" applyAlignment="1">
      <alignment vertical="center" wrapText="1"/>
    </xf>
    <xf numFmtId="172" fontId="3" fillId="34" borderId="19" xfId="0" applyNumberFormat="1" applyFont="1" applyFill="1" applyBorder="1" applyAlignment="1">
      <alignment vertical="center" wrapText="1"/>
    </xf>
    <xf numFmtId="172" fontId="2" fillId="34" borderId="20" xfId="0" applyNumberFormat="1" applyFont="1" applyFill="1" applyBorder="1" applyAlignment="1">
      <alignment horizontal="center" vertical="center" wrapText="1"/>
    </xf>
    <xf numFmtId="172" fontId="3" fillId="34" borderId="21" xfId="0" applyNumberFormat="1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172" fontId="2" fillId="34" borderId="24" xfId="0" applyNumberFormat="1" applyFont="1" applyFill="1" applyBorder="1" applyAlignment="1">
      <alignment horizontal="center" vertical="center" wrapText="1"/>
    </xf>
    <xf numFmtId="172" fontId="2" fillId="34" borderId="25" xfId="0" applyNumberFormat="1" applyFont="1" applyFill="1" applyBorder="1" applyAlignment="1">
      <alignment horizontal="center" vertical="center" wrapText="1"/>
    </xf>
    <xf numFmtId="172" fontId="3" fillId="34" borderId="26" xfId="0" applyNumberFormat="1" applyFont="1" applyFill="1" applyBorder="1" applyAlignment="1">
      <alignment vertical="center" wrapText="1"/>
    </xf>
    <xf numFmtId="49" fontId="3" fillId="34" borderId="27" xfId="0" applyNumberFormat="1" applyFont="1" applyFill="1" applyBorder="1" applyAlignment="1">
      <alignment vertical="top" wrapText="1"/>
    </xf>
    <xf numFmtId="172" fontId="2" fillId="34" borderId="28" xfId="0" applyNumberFormat="1" applyFont="1" applyFill="1" applyBorder="1" applyAlignment="1">
      <alignment horizontal="center" vertical="center" wrapText="1"/>
    </xf>
    <xf numFmtId="172" fontId="3" fillId="34" borderId="29" xfId="0" applyNumberFormat="1" applyFont="1" applyFill="1" applyBorder="1" applyAlignment="1">
      <alignment vertical="center" wrapText="1"/>
    </xf>
    <xf numFmtId="172" fontId="3" fillId="34" borderId="23" xfId="0" applyNumberFormat="1" applyFont="1" applyFill="1" applyBorder="1" applyAlignment="1">
      <alignment vertical="center" wrapText="1"/>
    </xf>
    <xf numFmtId="172" fontId="4" fillId="33" borderId="28" xfId="0" applyNumberFormat="1" applyFont="1" applyFill="1" applyBorder="1" applyAlignment="1">
      <alignment horizontal="center" vertical="center" wrapText="1"/>
    </xf>
    <xf numFmtId="172" fontId="2" fillId="34" borderId="30" xfId="0" applyNumberFormat="1" applyFont="1" applyFill="1" applyBorder="1" applyAlignment="1">
      <alignment horizontal="center" vertical="center" wrapText="1"/>
    </xf>
    <xf numFmtId="172" fontId="2" fillId="34" borderId="31" xfId="0" applyNumberFormat="1" applyFont="1" applyFill="1" applyBorder="1" applyAlignment="1">
      <alignment horizontal="center" vertical="center" wrapText="1"/>
    </xf>
    <xf numFmtId="172" fontId="2" fillId="34" borderId="32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172" fontId="2" fillId="34" borderId="33" xfId="0" applyNumberFormat="1" applyFont="1" applyFill="1" applyBorder="1" applyAlignment="1">
      <alignment horizontal="center" vertical="center" wrapText="1"/>
    </xf>
    <xf numFmtId="172" fontId="3" fillId="34" borderId="34" xfId="0" applyNumberFormat="1" applyFont="1" applyFill="1" applyBorder="1" applyAlignment="1">
      <alignment vertical="center" wrapText="1"/>
    </xf>
    <xf numFmtId="172" fontId="2" fillId="34" borderId="15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left" vertical="top" wrapText="1"/>
    </xf>
    <xf numFmtId="172" fontId="3" fillId="34" borderId="35" xfId="0" applyNumberFormat="1" applyFont="1" applyFill="1" applyBorder="1" applyAlignment="1">
      <alignment vertical="center" wrapText="1"/>
    </xf>
    <xf numFmtId="49" fontId="3" fillId="34" borderId="23" xfId="0" applyNumberFormat="1" applyFont="1" applyFill="1" applyBorder="1" applyAlignment="1">
      <alignment horizontal="left" vertical="top" wrapText="1"/>
    </xf>
    <xf numFmtId="172" fontId="3" fillId="34" borderId="36" xfId="0" applyNumberFormat="1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left" vertical="top" wrapText="1"/>
    </xf>
    <xf numFmtId="172" fontId="3" fillId="34" borderId="38" xfId="0" applyNumberFormat="1" applyFont="1" applyFill="1" applyBorder="1" applyAlignment="1">
      <alignment vertical="center" wrapText="1"/>
    </xf>
    <xf numFmtId="49" fontId="3" fillId="34" borderId="27" xfId="0" applyNumberFormat="1" applyFont="1" applyFill="1" applyBorder="1" applyAlignment="1">
      <alignment horizontal="left" vertical="top" wrapText="1"/>
    </xf>
    <xf numFmtId="172" fontId="2" fillId="34" borderId="39" xfId="0" applyNumberFormat="1" applyFont="1" applyFill="1" applyBorder="1" applyAlignment="1">
      <alignment horizontal="center" vertical="center" wrapText="1"/>
    </xf>
    <xf numFmtId="172" fontId="2" fillId="33" borderId="40" xfId="0" applyNumberFormat="1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3" fillId="34" borderId="41" xfId="0" applyNumberFormat="1" applyFont="1" applyFill="1" applyBorder="1" applyAlignment="1">
      <alignment vertical="center" wrapText="1"/>
    </xf>
    <xf numFmtId="172" fontId="54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55" fillId="0" borderId="27" xfId="0" applyNumberFormat="1" applyFont="1" applyBorder="1" applyAlignment="1">
      <alignment vertical="top" wrapText="1"/>
    </xf>
    <xf numFmtId="0" fontId="55" fillId="0" borderId="27" xfId="0" applyFont="1" applyBorder="1" applyAlignment="1">
      <alignment horizontal="center" vertical="center" wrapText="1"/>
    </xf>
    <xf numFmtId="0" fontId="55" fillId="0" borderId="29" xfId="0" applyFont="1" applyBorder="1" applyAlignment="1">
      <alignment vertical="center" wrapText="1"/>
    </xf>
    <xf numFmtId="49" fontId="55" fillId="0" borderId="42" xfId="0" applyNumberFormat="1" applyFont="1" applyBorder="1" applyAlignment="1">
      <alignment vertical="top" wrapText="1"/>
    </xf>
    <xf numFmtId="172" fontId="4" fillId="33" borderId="29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4" fillId="33" borderId="43" xfId="0" applyNumberFormat="1" applyFont="1" applyFill="1" applyBorder="1" applyAlignment="1">
      <alignment horizontal="center" vertical="center" wrapText="1"/>
    </xf>
    <xf numFmtId="172" fontId="54" fillId="0" borderId="44" xfId="0" applyNumberFormat="1" applyFont="1" applyBorder="1" applyAlignment="1">
      <alignment horizontal="center" vertical="center" wrapText="1"/>
    </xf>
    <xf numFmtId="172" fontId="4" fillId="33" borderId="45" xfId="0" applyNumberFormat="1" applyFont="1" applyFill="1" applyBorder="1" applyAlignment="1">
      <alignment horizontal="center" vertical="center" wrapText="1"/>
    </xf>
    <xf numFmtId="172" fontId="54" fillId="0" borderId="46" xfId="0" applyNumberFormat="1" applyFont="1" applyBorder="1" applyAlignment="1">
      <alignment horizontal="center" vertical="center" wrapText="1"/>
    </xf>
    <xf numFmtId="172" fontId="55" fillId="0" borderId="42" xfId="0" applyNumberFormat="1" applyFont="1" applyBorder="1" applyAlignment="1">
      <alignment horizontal="center" vertical="center" wrapText="1"/>
    </xf>
    <xf numFmtId="172" fontId="55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72" fontId="2" fillId="34" borderId="46" xfId="0" applyNumberFormat="1" applyFont="1" applyFill="1" applyBorder="1" applyAlignment="1">
      <alignment horizontal="center" vertical="center" wrapText="1"/>
    </xf>
    <xf numFmtId="172" fontId="54" fillId="0" borderId="47" xfId="0" applyNumberFormat="1" applyFont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172" fontId="2" fillId="34" borderId="49" xfId="0" applyNumberFormat="1" applyFont="1" applyFill="1" applyBorder="1" applyAlignment="1">
      <alignment horizontal="center" vertical="center" wrapText="1"/>
    </xf>
    <xf numFmtId="172" fontId="2" fillId="34" borderId="44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5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72" fontId="56" fillId="34" borderId="50" xfId="0" applyNumberFormat="1" applyFont="1" applyFill="1" applyBorder="1" applyAlignment="1">
      <alignment horizontal="center" vertical="center" wrapText="1"/>
    </xf>
    <xf numFmtId="172" fontId="56" fillId="34" borderId="51" xfId="0" applyNumberFormat="1" applyFont="1" applyFill="1" applyBorder="1" applyAlignment="1">
      <alignment horizontal="center" vertical="center" wrapText="1"/>
    </xf>
    <xf numFmtId="172" fontId="56" fillId="33" borderId="50" xfId="0" applyNumberFormat="1" applyFont="1" applyFill="1" applyBorder="1" applyAlignment="1">
      <alignment horizontal="center" vertical="center" wrapText="1"/>
    </xf>
    <xf numFmtId="172" fontId="56" fillId="33" borderId="51" xfId="0" applyNumberFormat="1" applyFont="1" applyFill="1" applyBorder="1" applyAlignment="1">
      <alignment horizontal="center" vertical="center" wrapText="1"/>
    </xf>
    <xf numFmtId="172" fontId="54" fillId="34" borderId="39" xfId="0" applyNumberFormat="1" applyFont="1" applyFill="1" applyBorder="1" applyAlignment="1">
      <alignment horizontal="center" vertical="center" wrapText="1"/>
    </xf>
    <xf numFmtId="172" fontId="56" fillId="34" borderId="52" xfId="0" applyNumberFormat="1" applyFont="1" applyFill="1" applyBorder="1" applyAlignment="1">
      <alignment horizontal="center" vertical="center" wrapText="1"/>
    </xf>
    <xf numFmtId="172" fontId="56" fillId="34" borderId="53" xfId="0" applyNumberFormat="1" applyFont="1" applyFill="1" applyBorder="1" applyAlignment="1">
      <alignment horizontal="center" vertical="center" wrapText="1"/>
    </xf>
    <xf numFmtId="172" fontId="56" fillId="34" borderId="54" xfId="0" applyNumberFormat="1" applyFont="1" applyFill="1" applyBorder="1" applyAlignment="1">
      <alignment horizontal="center" vertical="center" wrapText="1"/>
    </xf>
    <xf numFmtId="172" fontId="56" fillId="34" borderId="48" xfId="0" applyNumberFormat="1" applyFont="1" applyFill="1" applyBorder="1" applyAlignment="1">
      <alignment horizontal="center" vertical="center" wrapText="1"/>
    </xf>
    <xf numFmtId="172" fontId="56" fillId="34" borderId="55" xfId="0" applyNumberFormat="1" applyFont="1" applyFill="1" applyBorder="1" applyAlignment="1">
      <alignment horizontal="center" vertical="center" wrapText="1"/>
    </xf>
    <xf numFmtId="172" fontId="56" fillId="34" borderId="56" xfId="0" applyNumberFormat="1" applyFont="1" applyFill="1" applyBorder="1" applyAlignment="1">
      <alignment horizontal="center" vertical="center" wrapText="1"/>
    </xf>
    <xf numFmtId="172" fontId="56" fillId="34" borderId="57" xfId="0" applyNumberFormat="1" applyFont="1" applyFill="1" applyBorder="1" applyAlignment="1">
      <alignment horizontal="center" vertical="center" wrapText="1"/>
    </xf>
    <xf numFmtId="172" fontId="56" fillId="33" borderId="58" xfId="0" applyNumberFormat="1" applyFont="1" applyFill="1" applyBorder="1" applyAlignment="1">
      <alignment horizontal="center" vertical="center" wrapText="1"/>
    </xf>
    <xf numFmtId="172" fontId="3" fillId="34" borderId="23" xfId="0" applyNumberFormat="1" applyFont="1" applyFill="1" applyBorder="1" applyAlignment="1">
      <alignment vertical="top" wrapText="1"/>
    </xf>
    <xf numFmtId="172" fontId="3" fillId="34" borderId="22" xfId="0" applyNumberFormat="1" applyFont="1" applyFill="1" applyBorder="1" applyAlignment="1">
      <alignment vertical="top" wrapText="1"/>
    </xf>
    <xf numFmtId="172" fontId="2" fillId="34" borderId="23" xfId="0" applyNumberFormat="1" applyFont="1" applyFill="1" applyBorder="1" applyAlignment="1">
      <alignment vertical="top" wrapText="1"/>
    </xf>
    <xf numFmtId="172" fontId="2" fillId="34" borderId="13" xfId="0" applyNumberFormat="1" applyFont="1" applyFill="1" applyBorder="1" applyAlignment="1">
      <alignment vertical="top" wrapText="1"/>
    </xf>
    <xf numFmtId="172" fontId="2" fillId="34" borderId="22" xfId="0" applyNumberFormat="1" applyFont="1" applyFill="1" applyBorder="1" applyAlignment="1">
      <alignment vertical="top" wrapText="1"/>
    </xf>
    <xf numFmtId="172" fontId="2" fillId="34" borderId="46" xfId="0" applyNumberFormat="1" applyFont="1" applyFill="1" applyBorder="1" applyAlignment="1">
      <alignment vertical="top" wrapText="1"/>
    </xf>
    <xf numFmtId="172" fontId="57" fillId="0" borderId="23" xfId="0" applyNumberFormat="1" applyFont="1" applyBorder="1" applyAlignment="1">
      <alignment vertical="top" wrapText="1"/>
    </xf>
    <xf numFmtId="172" fontId="57" fillId="0" borderId="22" xfId="0" applyNumberFormat="1" applyFont="1" applyBorder="1" applyAlignment="1">
      <alignment vertical="top" wrapText="1"/>
    </xf>
    <xf numFmtId="172" fontId="55" fillId="0" borderId="23" xfId="0" applyNumberFormat="1" applyFont="1" applyBorder="1" applyAlignment="1">
      <alignment vertical="top" wrapText="1"/>
    </xf>
    <xf numFmtId="172" fontId="57" fillId="0" borderId="13" xfId="0" applyNumberFormat="1" applyFont="1" applyBorder="1" applyAlignment="1">
      <alignment vertical="top" wrapText="1"/>
    </xf>
    <xf numFmtId="172" fontId="54" fillId="34" borderId="15" xfId="0" applyNumberFormat="1" applyFont="1" applyFill="1" applyBorder="1" applyAlignment="1">
      <alignment horizontal="center" vertical="center" wrapText="1"/>
    </xf>
    <xf numFmtId="172" fontId="7" fillId="33" borderId="29" xfId="0" applyNumberFormat="1" applyFont="1" applyFill="1" applyBorder="1" applyAlignment="1">
      <alignment horizontal="center" vertical="center" wrapText="1"/>
    </xf>
    <xf numFmtId="172" fontId="58" fillId="0" borderId="44" xfId="0" applyNumberFormat="1" applyFont="1" applyBorder="1" applyAlignment="1">
      <alignment horizontal="center" vertical="center" wrapText="1"/>
    </xf>
    <xf numFmtId="172" fontId="56" fillId="0" borderId="29" xfId="0" applyNumberFormat="1" applyFont="1" applyBorder="1" applyAlignment="1">
      <alignment horizontal="center" vertical="center" wrapText="1"/>
    </xf>
    <xf numFmtId="172" fontId="56" fillId="34" borderId="58" xfId="0" applyNumberFormat="1" applyFont="1" applyFill="1" applyBorder="1" applyAlignment="1">
      <alignment horizontal="center" vertical="center" wrapText="1"/>
    </xf>
    <xf numFmtId="172" fontId="56" fillId="33" borderId="12" xfId="0" applyNumberFormat="1" applyFont="1" applyFill="1" applyBorder="1" applyAlignment="1">
      <alignment horizontal="center" vertical="center" wrapText="1"/>
    </xf>
    <xf numFmtId="172" fontId="54" fillId="0" borderId="59" xfId="0" applyNumberFormat="1" applyFont="1" applyBorder="1" applyAlignment="1">
      <alignment horizontal="center" vertical="center" wrapText="1"/>
    </xf>
    <xf numFmtId="172" fontId="0" fillId="0" borderId="46" xfId="0" applyNumberFormat="1" applyBorder="1" applyAlignment="1">
      <alignment horizontal="center" vertical="center" wrapText="1"/>
    </xf>
    <xf numFmtId="172" fontId="57" fillId="0" borderId="2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39" xfId="0" applyFont="1" applyFill="1" applyBorder="1" applyAlignment="1">
      <alignment horizontal="center" vertical="top" wrapText="1"/>
    </xf>
    <xf numFmtId="172" fontId="60" fillId="33" borderId="11" xfId="0" applyNumberFormat="1" applyFont="1" applyFill="1" applyBorder="1" applyAlignment="1">
      <alignment horizontal="center" vertical="center" wrapText="1"/>
    </xf>
    <xf numFmtId="172" fontId="60" fillId="33" borderId="12" xfId="0" applyNumberFormat="1" applyFont="1" applyFill="1" applyBorder="1" applyAlignment="1">
      <alignment horizontal="center" vertical="center" wrapText="1"/>
    </xf>
    <xf numFmtId="172" fontId="60" fillId="34" borderId="15" xfId="0" applyNumberFormat="1" applyFont="1" applyFill="1" applyBorder="1" applyAlignment="1">
      <alignment horizontal="center" vertical="center" wrapText="1"/>
    </xf>
    <xf numFmtId="172" fontId="60" fillId="33" borderId="15" xfId="0" applyNumberFormat="1" applyFont="1" applyFill="1" applyBorder="1" applyAlignment="1">
      <alignment horizontal="center" vertical="center" wrapText="1"/>
    </xf>
    <xf numFmtId="172" fontId="60" fillId="34" borderId="12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Border="1" applyAlignment="1">
      <alignment horizontal="center" vertical="center" wrapText="1"/>
    </xf>
    <xf numFmtId="172" fontId="60" fillId="0" borderId="12" xfId="0" applyNumberFormat="1" applyFont="1" applyBorder="1" applyAlignment="1">
      <alignment horizontal="center" vertical="center" wrapText="1"/>
    </xf>
    <xf numFmtId="172" fontId="60" fillId="0" borderId="15" xfId="0" applyNumberFormat="1" applyFont="1" applyBorder="1" applyAlignment="1">
      <alignment horizontal="center" vertical="center" wrapText="1"/>
    </xf>
    <xf numFmtId="172" fontId="60" fillId="0" borderId="11" xfId="0" applyNumberFormat="1" applyFont="1" applyBorder="1" applyAlignment="1">
      <alignment horizontal="center" vertical="center" wrapText="1"/>
    </xf>
    <xf numFmtId="172" fontId="60" fillId="0" borderId="17" xfId="0" applyNumberFormat="1" applyFont="1" applyBorder="1" applyAlignment="1">
      <alignment horizontal="center" vertical="center" wrapText="1"/>
    </xf>
    <xf numFmtId="172" fontId="61" fillId="0" borderId="60" xfId="0" applyNumberFormat="1" applyFont="1" applyBorder="1" applyAlignment="1">
      <alignment horizontal="center" vertical="center" wrapText="1"/>
    </xf>
    <xf numFmtId="172" fontId="60" fillId="0" borderId="29" xfId="0" applyNumberFormat="1" applyFont="1" applyBorder="1" applyAlignment="1">
      <alignment horizontal="center" vertical="center" wrapText="1"/>
    </xf>
    <xf numFmtId="172" fontId="60" fillId="34" borderId="17" xfId="0" applyNumberFormat="1" applyFont="1" applyFill="1" applyBorder="1" applyAlignment="1">
      <alignment horizontal="center" vertical="center" wrapText="1"/>
    </xf>
    <xf numFmtId="172" fontId="60" fillId="0" borderId="39" xfId="0" applyNumberFormat="1" applyFont="1" applyBorder="1" applyAlignment="1">
      <alignment horizontal="center" vertical="center" wrapText="1"/>
    </xf>
    <xf numFmtId="172" fontId="60" fillId="34" borderId="39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72" fontId="60" fillId="0" borderId="60" xfId="0" applyNumberFormat="1" applyFont="1" applyBorder="1" applyAlignment="1">
      <alignment horizontal="center" vertical="center" wrapText="1"/>
    </xf>
    <xf numFmtId="172" fontId="60" fillId="0" borderId="22" xfId="0" applyNumberFormat="1" applyFont="1" applyBorder="1" applyAlignment="1">
      <alignment horizontal="center" vertical="center" wrapText="1"/>
    </xf>
    <xf numFmtId="0" fontId="63" fillId="34" borderId="52" xfId="0" applyFont="1" applyFill="1" applyBorder="1" applyAlignment="1">
      <alignment horizontal="center" vertical="center" wrapText="1"/>
    </xf>
    <xf numFmtId="0" fontId="63" fillId="34" borderId="61" xfId="0" applyFont="1" applyFill="1" applyBorder="1" applyAlignment="1">
      <alignment horizontal="center" vertical="top" wrapText="1"/>
    </xf>
    <xf numFmtId="172" fontId="56" fillId="0" borderId="47" xfId="0" applyNumberFormat="1" applyFont="1" applyBorder="1" applyAlignment="1">
      <alignment horizontal="center" vertical="center" wrapText="1"/>
    </xf>
    <xf numFmtId="172" fontId="56" fillId="0" borderId="0" xfId="0" applyNumberFormat="1" applyFont="1" applyBorder="1" applyAlignment="1">
      <alignment horizontal="center" vertical="center" wrapText="1"/>
    </xf>
    <xf numFmtId="172" fontId="56" fillId="0" borderId="62" xfId="0" applyNumberFormat="1" applyFont="1" applyBorder="1" applyAlignment="1">
      <alignment horizontal="center" vertical="center" wrapText="1"/>
    </xf>
    <xf numFmtId="172" fontId="64" fillId="0" borderId="62" xfId="0" applyNumberFormat="1" applyFont="1" applyBorder="1" applyAlignment="1">
      <alignment horizontal="center" vertical="center" wrapText="1"/>
    </xf>
    <xf numFmtId="172" fontId="56" fillId="0" borderId="22" xfId="0" applyNumberFormat="1" applyFont="1" applyBorder="1" applyAlignment="1">
      <alignment horizontal="center" vertical="center" wrapText="1"/>
    </xf>
    <xf numFmtId="172" fontId="56" fillId="0" borderId="55" xfId="0" applyNumberFormat="1" applyFont="1" applyBorder="1" applyAlignment="1">
      <alignment horizontal="center" vertical="center" wrapText="1"/>
    </xf>
    <xf numFmtId="172" fontId="56" fillId="0" borderId="63" xfId="0" applyNumberFormat="1" applyFont="1" applyBorder="1" applyAlignment="1">
      <alignment horizontal="center" vertical="center" wrapText="1"/>
    </xf>
    <xf numFmtId="172" fontId="56" fillId="0" borderId="6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72" fontId="0" fillId="0" borderId="46" xfId="0" applyNumberFormat="1" applyBorder="1" applyAlignment="1">
      <alignment horizontal="center" vertical="center" wrapText="1"/>
    </xf>
    <xf numFmtId="172" fontId="54" fillId="0" borderId="59" xfId="0" applyNumberFormat="1" applyFont="1" applyBorder="1" applyAlignment="1">
      <alignment horizontal="center" vertical="center" wrapText="1"/>
    </xf>
    <xf numFmtId="172" fontId="2" fillId="33" borderId="58" xfId="0" applyNumberFormat="1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top" wrapText="1"/>
    </xf>
    <xf numFmtId="172" fontId="2" fillId="33" borderId="51" xfId="0" applyNumberFormat="1" applyFont="1" applyFill="1" applyBorder="1" applyAlignment="1">
      <alignment horizontal="center" vertical="center" wrapText="1"/>
    </xf>
    <xf numFmtId="172" fontId="2" fillId="34" borderId="52" xfId="0" applyNumberFormat="1" applyFont="1" applyFill="1" applyBorder="1" applyAlignment="1">
      <alignment horizontal="center" vertical="center" wrapText="1"/>
    </xf>
    <xf numFmtId="172" fontId="2" fillId="33" borderId="52" xfId="0" applyNumberFormat="1" applyFont="1" applyFill="1" applyBorder="1" applyAlignment="1">
      <alignment horizontal="center" vertical="center" wrapText="1"/>
    </xf>
    <xf numFmtId="172" fontId="4" fillId="34" borderId="51" xfId="0" applyNumberFormat="1" applyFont="1" applyFill="1" applyBorder="1" applyAlignment="1">
      <alignment horizontal="center" vertical="center" wrapText="1"/>
    </xf>
    <xf numFmtId="172" fontId="54" fillId="0" borderId="50" xfId="0" applyNumberFormat="1" applyFont="1" applyBorder="1" applyAlignment="1">
      <alignment horizontal="center" vertical="center" wrapText="1"/>
    </xf>
    <xf numFmtId="172" fontId="54" fillId="0" borderId="51" xfId="0" applyNumberFormat="1" applyFont="1" applyBorder="1" applyAlignment="1">
      <alignment horizontal="center" vertical="center" wrapText="1"/>
    </xf>
    <xf numFmtId="172" fontId="54" fillId="0" borderId="52" xfId="0" applyNumberFormat="1" applyFont="1" applyBorder="1" applyAlignment="1">
      <alignment horizontal="center" vertical="center" wrapText="1"/>
    </xf>
    <xf numFmtId="172" fontId="54" fillId="0" borderId="58" xfId="0" applyNumberFormat="1" applyFont="1" applyBorder="1" applyAlignment="1">
      <alignment horizontal="center" vertical="center" wrapText="1"/>
    </xf>
    <xf numFmtId="172" fontId="54" fillId="0" borderId="61" xfId="0" applyNumberFormat="1" applyFont="1" applyBorder="1" applyAlignment="1">
      <alignment horizontal="center" vertical="center" wrapText="1"/>
    </xf>
    <xf numFmtId="172" fontId="58" fillId="0" borderId="63" xfId="0" applyNumberFormat="1" applyFont="1" applyBorder="1" applyAlignment="1">
      <alignment horizontal="center" vertical="center" wrapText="1"/>
    </xf>
    <xf numFmtId="172" fontId="54" fillId="0" borderId="62" xfId="0" applyNumberFormat="1" applyFont="1" applyBorder="1" applyAlignment="1">
      <alignment horizontal="center" vertical="center" wrapText="1"/>
    </xf>
    <xf numFmtId="172" fontId="54" fillId="0" borderId="42" xfId="0" applyNumberFormat="1" applyFont="1" applyBorder="1" applyAlignment="1">
      <alignment horizontal="center" vertical="center" wrapText="1"/>
    </xf>
    <xf numFmtId="172" fontId="2" fillId="34" borderId="61" xfId="0" applyNumberFormat="1" applyFont="1" applyFill="1" applyBorder="1" applyAlignment="1">
      <alignment horizontal="center" vertical="center" wrapText="1"/>
    </xf>
    <xf numFmtId="172" fontId="54" fillId="0" borderId="55" xfId="0" applyNumberFormat="1" applyFont="1" applyBorder="1" applyAlignment="1">
      <alignment horizontal="center" vertical="center" wrapText="1"/>
    </xf>
    <xf numFmtId="172" fontId="54" fillId="0" borderId="63" xfId="0" applyNumberFormat="1" applyFont="1" applyBorder="1" applyAlignment="1">
      <alignment horizontal="center" vertical="center" wrapText="1"/>
    </xf>
    <xf numFmtId="172" fontId="54" fillId="34" borderId="52" xfId="0" applyNumberFormat="1" applyFont="1" applyFill="1" applyBorder="1" applyAlignment="1">
      <alignment horizontal="center" vertical="center" wrapText="1"/>
    </xf>
    <xf numFmtId="172" fontId="54" fillId="34" borderId="55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172" fontId="56" fillId="34" borderId="12" xfId="0" applyNumberFormat="1" applyFont="1" applyFill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172" fontId="58" fillId="0" borderId="12" xfId="0" applyNumberFormat="1" applyFont="1" applyBorder="1" applyAlignment="1">
      <alignment horizontal="center" vertical="center" wrapText="1"/>
    </xf>
    <xf numFmtId="172" fontId="54" fillId="3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5" fillId="0" borderId="29" xfId="0" applyFont="1" applyBorder="1" applyAlignment="1">
      <alignment horizontal="left" vertical="top" wrapText="1"/>
    </xf>
    <xf numFmtId="172" fontId="65" fillId="0" borderId="29" xfId="0" applyNumberFormat="1" applyFont="1" applyBorder="1" applyAlignment="1">
      <alignment horizontal="left" vertical="top" wrapText="1"/>
    </xf>
    <xf numFmtId="172" fontId="66" fillId="0" borderId="29" xfId="0" applyNumberFormat="1" applyFont="1" applyBorder="1" applyAlignment="1">
      <alignment horizontal="left" vertical="top" wrapText="1"/>
    </xf>
    <xf numFmtId="172" fontId="67" fillId="0" borderId="29" xfId="0" applyNumberFormat="1" applyFont="1" applyBorder="1" applyAlignment="1">
      <alignment horizontal="left" vertical="top" wrapText="1"/>
    </xf>
    <xf numFmtId="172" fontId="65" fillId="0" borderId="62" xfId="0" applyNumberFormat="1" applyFont="1" applyBorder="1" applyAlignment="1">
      <alignment horizontal="left" vertical="top" wrapText="1"/>
    </xf>
    <xf numFmtId="172" fontId="65" fillId="0" borderId="12" xfId="0" applyNumberFormat="1" applyFont="1" applyBorder="1" applyAlignment="1">
      <alignment horizontal="left" vertical="top" wrapText="1"/>
    </xf>
    <xf numFmtId="172" fontId="65" fillId="0" borderId="44" xfId="0" applyNumberFormat="1" applyFont="1" applyBorder="1" applyAlignment="1">
      <alignment horizontal="left" vertical="top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2" fontId="65" fillId="0" borderId="0" xfId="0" applyNumberFormat="1" applyFont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172" fontId="66" fillId="34" borderId="50" xfId="0" applyNumberFormat="1" applyFont="1" applyFill="1" applyBorder="1" applyAlignment="1">
      <alignment horizontal="center" vertical="center" wrapText="1"/>
    </xf>
    <xf numFmtId="172" fontId="67" fillId="33" borderId="11" xfId="0" applyNumberFormat="1" applyFont="1" applyFill="1" applyBorder="1" applyAlignment="1">
      <alignment horizontal="center" vertical="center" wrapText="1"/>
    </xf>
    <xf numFmtId="172" fontId="8" fillId="33" borderId="58" xfId="0" applyNumberFormat="1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 wrapText="1"/>
    </xf>
    <xf numFmtId="172" fontId="8" fillId="34" borderId="30" xfId="0" applyNumberFormat="1" applyFont="1" applyFill="1" applyBorder="1" applyAlignment="1">
      <alignment horizontal="center" vertical="center" wrapText="1"/>
    </xf>
    <xf numFmtId="172" fontId="66" fillId="33" borderId="50" xfId="0" applyNumberFormat="1" applyFont="1" applyFill="1" applyBorder="1" applyAlignment="1">
      <alignment horizontal="center" vertical="center" wrapText="1"/>
    </xf>
    <xf numFmtId="172" fontId="66" fillId="33" borderId="58" xfId="0" applyNumberFormat="1" applyFont="1" applyFill="1" applyBorder="1" applyAlignment="1">
      <alignment horizontal="center" vertical="center" wrapText="1"/>
    </xf>
    <xf numFmtId="172" fontId="66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5" fillId="0" borderId="65" xfId="0" applyFont="1" applyBorder="1" applyAlignment="1">
      <alignment/>
    </xf>
    <xf numFmtId="172" fontId="0" fillId="0" borderId="46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172" fontId="0" fillId="0" borderId="22" xfId="0" applyNumberFormat="1" applyBorder="1" applyAlignment="1">
      <alignment horizontal="center" vertical="center" wrapText="1"/>
    </xf>
    <xf numFmtId="172" fontId="0" fillId="0" borderId="46" xfId="0" applyNumberFormat="1" applyBorder="1" applyAlignment="1">
      <alignment horizontal="center" vertical="center" wrapText="1"/>
    </xf>
    <xf numFmtId="172" fontId="2" fillId="34" borderId="66" xfId="0" applyNumberFormat="1" applyFont="1" applyFill="1" applyBorder="1" applyAlignment="1">
      <alignment horizontal="center" vertical="center" wrapText="1"/>
    </xf>
    <xf numFmtId="172" fontId="56" fillId="34" borderId="64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172" fontId="0" fillId="0" borderId="22" xfId="0" applyNumberFormat="1" applyBorder="1" applyAlignment="1">
      <alignment horizontal="center" vertical="center" wrapText="1"/>
    </xf>
    <xf numFmtId="0" fontId="55" fillId="0" borderId="22" xfId="0" applyFont="1" applyBorder="1" applyAlignment="1">
      <alignment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49" fontId="55" fillId="0" borderId="67" xfId="0" applyNumberFormat="1" applyFont="1" applyBorder="1" applyAlignment="1">
      <alignment vertical="top" wrapText="1"/>
    </xf>
    <xf numFmtId="172" fontId="54" fillId="0" borderId="66" xfId="0" applyNumberFormat="1" applyFont="1" applyBorder="1" applyAlignment="1">
      <alignment horizontal="center" vertical="center" wrapText="1"/>
    </xf>
    <xf numFmtId="172" fontId="54" fillId="0" borderId="6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172" fontId="3" fillId="34" borderId="22" xfId="0" applyNumberFormat="1" applyFont="1" applyFill="1" applyBorder="1" applyAlignment="1">
      <alignment horizontal="center" vertical="center" wrapText="1"/>
    </xf>
    <xf numFmtId="172" fontId="3" fillId="34" borderId="23" xfId="0" applyNumberFormat="1" applyFont="1" applyFill="1" applyBorder="1" applyAlignment="1">
      <alignment horizontal="center" vertical="center" wrapText="1"/>
    </xf>
    <xf numFmtId="172" fontId="3" fillId="34" borderId="13" xfId="0" applyNumberFormat="1" applyFont="1" applyFill="1" applyBorder="1" applyAlignment="1">
      <alignment horizontal="center" vertical="center" wrapText="1"/>
    </xf>
    <xf numFmtId="172" fontId="3" fillId="34" borderId="27" xfId="0" applyNumberFormat="1" applyFont="1" applyFill="1" applyBorder="1" applyAlignment="1">
      <alignment horizontal="center" vertical="center" wrapText="1"/>
    </xf>
    <xf numFmtId="172" fontId="55" fillId="0" borderId="22" xfId="0" applyNumberFormat="1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172" fontId="3" fillId="34" borderId="24" xfId="0" applyNumberFormat="1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left" vertical="top" wrapText="1"/>
    </xf>
    <xf numFmtId="0" fontId="55" fillId="0" borderId="42" xfId="0" applyFont="1" applyBorder="1" applyAlignment="1">
      <alignment vertical="center" wrapText="1"/>
    </xf>
    <xf numFmtId="0" fontId="55" fillId="0" borderId="69" xfId="0" applyFont="1" applyBorder="1" applyAlignment="1">
      <alignment vertical="center" wrapText="1"/>
    </xf>
    <xf numFmtId="172" fontId="55" fillId="0" borderId="29" xfId="0" applyNumberFormat="1" applyFont="1" applyBorder="1" applyAlignment="1">
      <alignment vertical="center" wrapText="1"/>
    </xf>
    <xf numFmtId="172" fontId="55" fillId="0" borderId="23" xfId="0" applyNumberFormat="1" applyFont="1" applyBorder="1" applyAlignment="1">
      <alignment vertical="center" wrapText="1"/>
    </xf>
    <xf numFmtId="172" fontId="55" fillId="0" borderId="22" xfId="0" applyNumberFormat="1" applyFont="1" applyBorder="1" applyAlignment="1">
      <alignment vertical="center" wrapText="1"/>
    </xf>
    <xf numFmtId="172" fontId="3" fillId="34" borderId="20" xfId="0" applyNumberFormat="1" applyFont="1" applyFill="1" applyBorder="1" applyAlignment="1">
      <alignment horizontal="center" vertical="center" wrapText="1"/>
    </xf>
    <xf numFmtId="172" fontId="3" fillId="34" borderId="40" xfId="0" applyNumberFormat="1" applyFont="1" applyFill="1" applyBorder="1" applyAlignment="1">
      <alignment horizontal="center" vertical="center" wrapText="1"/>
    </xf>
    <xf numFmtId="172" fontId="3" fillId="34" borderId="28" xfId="0" applyNumberFormat="1" applyFont="1" applyFill="1" applyBorder="1" applyAlignment="1">
      <alignment horizontal="center" vertical="center" wrapText="1"/>
    </xf>
    <xf numFmtId="172" fontId="3" fillId="34" borderId="70" xfId="0" applyNumberFormat="1" applyFont="1" applyFill="1" applyBorder="1" applyAlignment="1">
      <alignment horizontal="center" vertical="center" wrapText="1"/>
    </xf>
    <xf numFmtId="172" fontId="55" fillId="0" borderId="29" xfId="0" applyNumberFormat="1" applyFont="1" applyBorder="1" applyAlignment="1">
      <alignment horizontal="center" vertical="center" wrapText="1"/>
    </xf>
    <xf numFmtId="172" fontId="55" fillId="0" borderId="62" xfId="0" applyNumberFormat="1" applyFont="1" applyBorder="1" applyAlignment="1">
      <alignment horizontal="center" vertical="center" wrapText="1"/>
    </xf>
    <xf numFmtId="172" fontId="3" fillId="34" borderId="71" xfId="0" applyNumberFormat="1" applyFont="1" applyFill="1" applyBorder="1" applyAlignment="1">
      <alignment horizontal="center" vertical="center" wrapText="1"/>
    </xf>
    <xf numFmtId="172" fontId="3" fillId="34" borderId="72" xfId="0" applyNumberFormat="1" applyFont="1" applyFill="1" applyBorder="1" applyAlignment="1">
      <alignment horizontal="center" vertical="center" wrapText="1"/>
    </xf>
    <xf numFmtId="172" fontId="3" fillId="34" borderId="73" xfId="0" applyNumberFormat="1" applyFont="1" applyFill="1" applyBorder="1" applyAlignment="1">
      <alignment horizontal="center" vertical="center" wrapText="1"/>
    </xf>
    <xf numFmtId="172" fontId="3" fillId="34" borderId="14" xfId="0" applyNumberFormat="1" applyFont="1" applyFill="1" applyBorder="1" applyAlignment="1">
      <alignment horizontal="center" vertical="center" wrapText="1"/>
    </xf>
    <xf numFmtId="172" fontId="3" fillId="34" borderId="41" xfId="0" applyNumberFormat="1" applyFont="1" applyFill="1" applyBorder="1" applyAlignment="1">
      <alignment horizontal="center" vertical="center" wrapText="1"/>
    </xf>
    <xf numFmtId="172" fontId="3" fillId="34" borderId="74" xfId="0" applyNumberFormat="1" applyFont="1" applyFill="1" applyBorder="1" applyAlignment="1">
      <alignment horizontal="center" vertical="center" wrapText="1"/>
    </xf>
    <xf numFmtId="172" fontId="55" fillId="0" borderId="43" xfId="0" applyNumberFormat="1" applyFont="1" applyBorder="1" applyAlignment="1">
      <alignment horizontal="center" vertical="center" wrapText="1"/>
    </xf>
    <xf numFmtId="172" fontId="55" fillId="0" borderId="45" xfId="0" applyNumberFormat="1" applyFont="1" applyBorder="1" applyAlignment="1">
      <alignment horizontal="center" vertical="center" wrapText="1"/>
    </xf>
    <xf numFmtId="172" fontId="55" fillId="0" borderId="75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4" borderId="15" xfId="0" applyNumberFormat="1" applyFont="1" applyFill="1" applyBorder="1" applyAlignment="1">
      <alignment horizontal="center" vertical="center" wrapText="1"/>
    </xf>
    <xf numFmtId="172" fontId="55" fillId="34" borderId="73" xfId="0" applyNumberFormat="1" applyFont="1" applyFill="1" applyBorder="1" applyAlignment="1">
      <alignment horizontal="center" vertical="center" wrapText="1"/>
    </xf>
    <xf numFmtId="172" fontId="55" fillId="34" borderId="43" xfId="0" applyNumberFormat="1" applyFont="1" applyFill="1" applyBorder="1" applyAlignment="1">
      <alignment horizontal="center" vertical="center" wrapText="1"/>
    </xf>
    <xf numFmtId="172" fontId="55" fillId="0" borderId="29" xfId="0" applyNumberFormat="1" applyFont="1" applyBorder="1" applyAlignment="1">
      <alignment horizontal="left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4" borderId="25" xfId="0" applyNumberFormat="1" applyFont="1" applyFill="1" applyBorder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55" fillId="0" borderId="74" xfId="0" applyNumberFormat="1" applyFont="1" applyBorder="1" applyAlignment="1">
      <alignment horizontal="center" vertical="center" wrapText="1"/>
    </xf>
    <xf numFmtId="172" fontId="55" fillId="0" borderId="55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34" borderId="39" xfId="0" applyNumberFormat="1" applyFont="1" applyFill="1" applyBorder="1" applyAlignment="1">
      <alignment horizontal="center" vertical="center" wrapText="1"/>
    </xf>
    <xf numFmtId="172" fontId="55" fillId="0" borderId="39" xfId="0" applyNumberFormat="1" applyFont="1" applyBorder="1" applyAlignment="1">
      <alignment horizontal="center" vertical="center" wrapText="1"/>
    </xf>
    <xf numFmtId="172" fontId="55" fillId="0" borderId="60" xfId="0" applyNumberFormat="1" applyFont="1" applyBorder="1" applyAlignment="1">
      <alignment horizontal="center" vertical="center" wrapText="1"/>
    </xf>
    <xf numFmtId="172" fontId="55" fillId="0" borderId="66" xfId="0" applyNumberFormat="1" applyFont="1" applyBorder="1" applyAlignment="1">
      <alignment horizontal="center" vertical="center" wrapText="1"/>
    </xf>
    <xf numFmtId="172" fontId="55" fillId="34" borderId="15" xfId="0" applyNumberFormat="1" applyFont="1" applyFill="1" applyBorder="1" applyAlignment="1">
      <alignment horizontal="center" vertical="center" wrapText="1"/>
    </xf>
    <xf numFmtId="172" fontId="55" fillId="34" borderId="39" xfId="0" applyNumberFormat="1" applyFont="1" applyFill="1" applyBorder="1" applyAlignment="1">
      <alignment horizontal="center" vertical="center" wrapText="1"/>
    </xf>
    <xf numFmtId="172" fontId="2" fillId="34" borderId="18" xfId="0" applyNumberFormat="1" applyFont="1" applyFill="1" applyBorder="1" applyAlignment="1">
      <alignment vertical="center" wrapText="1"/>
    </xf>
    <xf numFmtId="0" fontId="68" fillId="0" borderId="0" xfId="0" applyFont="1" applyAlignment="1">
      <alignment/>
    </xf>
    <xf numFmtId="172" fontId="2" fillId="34" borderId="19" xfId="0" applyNumberFormat="1" applyFont="1" applyFill="1" applyBorder="1" applyAlignment="1">
      <alignment vertical="center" wrapText="1"/>
    </xf>
    <xf numFmtId="172" fontId="2" fillId="34" borderId="21" xfId="0" applyNumberFormat="1" applyFont="1" applyFill="1" applyBorder="1" applyAlignment="1">
      <alignment vertical="center" wrapText="1"/>
    </xf>
    <xf numFmtId="172" fontId="68" fillId="0" borderId="0" xfId="0" applyNumberFormat="1" applyFont="1" applyAlignment="1">
      <alignment/>
    </xf>
    <xf numFmtId="0" fontId="55" fillId="0" borderId="22" xfId="0" applyFont="1" applyBorder="1" applyAlignment="1">
      <alignment vertical="center" wrapText="1"/>
    </xf>
    <xf numFmtId="172" fontId="54" fillId="0" borderId="49" xfId="0" applyNumberFormat="1" applyFont="1" applyBorder="1" applyAlignment="1">
      <alignment horizontal="center" vertical="center" wrapText="1"/>
    </xf>
    <xf numFmtId="172" fontId="54" fillId="0" borderId="46" xfId="0" applyNumberFormat="1" applyFont="1" applyBorder="1" applyAlignment="1">
      <alignment horizontal="center" vertical="center" wrapText="1"/>
    </xf>
    <xf numFmtId="172" fontId="54" fillId="0" borderId="76" xfId="0" applyNumberFormat="1" applyFont="1" applyBorder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vertical="center" wrapText="1"/>
    </xf>
    <xf numFmtId="172" fontId="54" fillId="0" borderId="77" xfId="0" applyNumberFormat="1" applyFont="1" applyBorder="1" applyAlignment="1">
      <alignment horizontal="center" vertical="center" wrapText="1"/>
    </xf>
    <xf numFmtId="172" fontId="54" fillId="0" borderId="78" xfId="0" applyNumberFormat="1" applyFont="1" applyBorder="1" applyAlignment="1">
      <alignment horizontal="center" vertical="center" wrapText="1"/>
    </xf>
    <xf numFmtId="172" fontId="54" fillId="0" borderId="79" xfId="0" applyNumberFormat="1" applyFont="1" applyBorder="1" applyAlignment="1">
      <alignment horizontal="center" vertical="center" wrapText="1"/>
    </xf>
    <xf numFmtId="173" fontId="55" fillId="0" borderId="23" xfId="0" applyNumberFormat="1" applyFont="1" applyBorder="1" applyAlignment="1">
      <alignment horizontal="left" vertical="center" wrapText="1"/>
    </xf>
    <xf numFmtId="173" fontId="55" fillId="0" borderId="13" xfId="0" applyNumberFormat="1" applyFont="1" applyBorder="1" applyAlignment="1">
      <alignment horizontal="left" vertical="center" wrapText="1"/>
    </xf>
    <xf numFmtId="0" fontId="55" fillId="0" borderId="22" xfId="0" applyFont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172" fontId="55" fillId="0" borderId="70" xfId="0" applyNumberFormat="1" applyFont="1" applyBorder="1" applyAlignment="1">
      <alignment horizontal="center" vertical="center" wrapText="1"/>
    </xf>
    <xf numFmtId="172" fontId="55" fillId="0" borderId="80" xfId="0" applyNumberFormat="1" applyFont="1" applyBorder="1" applyAlignment="1">
      <alignment horizontal="center" vertical="center" wrapText="1"/>
    </xf>
    <xf numFmtId="172" fontId="55" fillId="0" borderId="71" xfId="0" applyNumberFormat="1" applyFont="1" applyBorder="1" applyAlignment="1">
      <alignment horizontal="center" vertical="center" wrapText="1"/>
    </xf>
    <xf numFmtId="172" fontId="55" fillId="0" borderId="25" xfId="0" applyNumberFormat="1" applyFont="1" applyBorder="1" applyAlignment="1">
      <alignment horizontal="center" vertical="center" wrapText="1"/>
    </xf>
    <xf numFmtId="172" fontId="55" fillId="0" borderId="60" xfId="0" applyNumberFormat="1" applyFont="1" applyBorder="1" applyAlignment="1">
      <alignment horizontal="center" vertical="center" wrapText="1"/>
    </xf>
    <xf numFmtId="172" fontId="55" fillId="0" borderId="11" xfId="0" applyNumberFormat="1" applyFont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4" fillId="33" borderId="60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6" fillId="0" borderId="25" xfId="0" applyNumberFormat="1" applyFont="1" applyBorder="1" applyAlignment="1">
      <alignment horizontal="center" vertical="center" wrapText="1"/>
    </xf>
    <xf numFmtId="172" fontId="56" fillId="0" borderId="60" xfId="0" applyNumberFormat="1" applyFont="1" applyBorder="1" applyAlignment="1">
      <alignment horizontal="center" vertical="center" wrapText="1"/>
    </xf>
    <xf numFmtId="172" fontId="56" fillId="0" borderId="17" xfId="0" applyNumberFormat="1" applyFont="1" applyBorder="1" applyAlignment="1">
      <alignment horizontal="center" vertical="center" wrapText="1"/>
    </xf>
    <xf numFmtId="172" fontId="60" fillId="0" borderId="25" xfId="0" applyNumberFormat="1" applyFont="1" applyBorder="1" applyAlignment="1">
      <alignment horizontal="center" vertical="center" wrapText="1"/>
    </xf>
    <xf numFmtId="172" fontId="60" fillId="0" borderId="60" xfId="0" applyNumberFormat="1" applyFont="1" applyBorder="1" applyAlignment="1">
      <alignment horizontal="center" vertical="center" wrapText="1"/>
    </xf>
    <xf numFmtId="172" fontId="60" fillId="0" borderId="17" xfId="0" applyNumberFormat="1" applyFont="1" applyBorder="1" applyAlignment="1">
      <alignment horizontal="center" vertical="center" wrapText="1"/>
    </xf>
    <xf numFmtId="172" fontId="54" fillId="0" borderId="25" xfId="0" applyNumberFormat="1" applyFont="1" applyBorder="1" applyAlignment="1">
      <alignment horizontal="center" vertical="center" wrapText="1"/>
    </xf>
    <xf numFmtId="172" fontId="54" fillId="0" borderId="60" xfId="0" applyNumberFormat="1" applyFont="1" applyBorder="1" applyAlignment="1">
      <alignment horizontal="center" vertical="center" wrapText="1"/>
    </xf>
    <xf numFmtId="172" fontId="54" fillId="0" borderId="17" xfId="0" applyNumberFormat="1" applyFont="1" applyBorder="1" applyAlignment="1">
      <alignment horizontal="center" vertical="center" wrapText="1"/>
    </xf>
    <xf numFmtId="172" fontId="54" fillId="0" borderId="11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172" fontId="55" fillId="0" borderId="81" xfId="0" applyNumberFormat="1" applyFont="1" applyBorder="1" applyAlignment="1">
      <alignment horizontal="center" vertical="center" wrapText="1"/>
    </xf>
    <xf numFmtId="172" fontId="55" fillId="0" borderId="66" xfId="0" applyNumberFormat="1" applyFont="1" applyBorder="1" applyAlignment="1">
      <alignment horizontal="center" vertical="center" wrapText="1"/>
    </xf>
    <xf numFmtId="172" fontId="4" fillId="33" borderId="66" xfId="0" applyNumberFormat="1" applyFont="1" applyFill="1" applyBorder="1" applyAlignment="1">
      <alignment horizontal="center" vertical="center" wrapText="1"/>
    </xf>
    <xf numFmtId="172" fontId="56" fillId="0" borderId="66" xfId="0" applyNumberFormat="1" applyFont="1" applyBorder="1" applyAlignment="1">
      <alignment horizontal="center" vertical="center" wrapText="1"/>
    </xf>
    <xf numFmtId="172" fontId="56" fillId="0" borderId="11" xfId="0" applyNumberFormat="1" applyFont="1" applyBorder="1" applyAlignment="1">
      <alignment horizontal="center" vertical="center" wrapText="1"/>
    </xf>
    <xf numFmtId="172" fontId="60" fillId="0" borderId="66" xfId="0" applyNumberFormat="1" applyFont="1" applyBorder="1" applyAlignment="1">
      <alignment horizontal="center" vertical="center" wrapText="1"/>
    </xf>
    <xf numFmtId="172" fontId="60" fillId="0" borderId="11" xfId="0" applyNumberFormat="1" applyFont="1" applyBorder="1" applyAlignment="1">
      <alignment horizontal="center" vertical="center" wrapText="1"/>
    </xf>
    <xf numFmtId="172" fontId="54" fillId="0" borderId="66" xfId="0" applyNumberFormat="1" applyFont="1" applyBorder="1" applyAlignment="1">
      <alignment horizontal="center" vertical="center" wrapText="1"/>
    </xf>
    <xf numFmtId="172" fontId="54" fillId="0" borderId="57" xfId="0" applyNumberFormat="1" applyFont="1" applyBorder="1" applyAlignment="1">
      <alignment horizontal="center" vertical="center" wrapText="1"/>
    </xf>
    <xf numFmtId="172" fontId="54" fillId="0" borderId="63" xfId="0" applyNumberFormat="1" applyFont="1" applyBorder="1" applyAlignment="1">
      <alignment horizontal="center" vertical="center" wrapText="1"/>
    </xf>
    <xf numFmtId="172" fontId="54" fillId="0" borderId="61" xfId="0" applyNumberFormat="1" applyFont="1" applyBorder="1" applyAlignment="1">
      <alignment horizontal="center" vertical="center" wrapText="1"/>
    </xf>
    <xf numFmtId="172" fontId="0" fillId="0" borderId="26" xfId="0" applyNumberFormat="1" applyBorder="1" applyAlignment="1">
      <alignment horizontal="center" vertical="center" wrapText="1"/>
    </xf>
    <xf numFmtId="172" fontId="0" fillId="0" borderId="63" xfId="0" applyNumberFormat="1" applyBorder="1" applyAlignment="1">
      <alignment horizontal="center" vertical="center" wrapText="1"/>
    </xf>
    <xf numFmtId="172" fontId="0" fillId="0" borderId="46" xfId="0" applyNumberFormat="1" applyBorder="1" applyAlignment="1">
      <alignment horizontal="center" vertical="center" wrapText="1"/>
    </xf>
    <xf numFmtId="172" fontId="0" fillId="0" borderId="31" xfId="0" applyNumberFormat="1" applyBorder="1" applyAlignment="1">
      <alignment horizontal="center" vertical="center" wrapText="1"/>
    </xf>
    <xf numFmtId="172" fontId="56" fillId="34" borderId="57" xfId="0" applyNumberFormat="1" applyFont="1" applyFill="1" applyBorder="1" applyAlignment="1">
      <alignment horizontal="center" vertical="center" wrapText="1"/>
    </xf>
    <xf numFmtId="172" fontId="69" fillId="0" borderId="63" xfId="0" applyNumberFormat="1" applyFont="1" applyBorder="1" applyAlignment="1">
      <alignment horizontal="center" vertical="center" wrapText="1"/>
    </xf>
    <xf numFmtId="172" fontId="69" fillId="0" borderId="61" xfId="0" applyNumberFormat="1" applyFont="1" applyBorder="1" applyAlignment="1">
      <alignment horizontal="center" vertical="center" wrapText="1"/>
    </xf>
    <xf numFmtId="172" fontId="3" fillId="34" borderId="18" xfId="0" applyNumberFormat="1" applyFont="1" applyFill="1" applyBorder="1" applyAlignment="1">
      <alignment horizontal="center" vertical="center" wrapText="1"/>
    </xf>
    <xf numFmtId="172" fontId="3" fillId="34" borderId="19" xfId="0" applyNumberFormat="1" applyFont="1" applyFill="1" applyBorder="1" applyAlignment="1">
      <alignment horizontal="center" vertical="center" wrapText="1"/>
    </xf>
    <xf numFmtId="172" fontId="3" fillId="34" borderId="21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58" fillId="0" borderId="25" xfId="0" applyNumberFormat="1" applyFont="1" applyBorder="1" applyAlignment="1">
      <alignment horizontal="center" vertical="center" wrapText="1"/>
    </xf>
    <xf numFmtId="172" fontId="58" fillId="0" borderId="60" xfId="0" applyNumberFormat="1" applyFont="1" applyBorder="1" applyAlignment="1">
      <alignment horizontal="center" vertical="center" wrapText="1"/>
    </xf>
    <xf numFmtId="172" fontId="58" fillId="0" borderId="11" xfId="0" applyNumberFormat="1" applyFont="1" applyBorder="1" applyAlignment="1">
      <alignment horizontal="center" vertical="center" wrapText="1"/>
    </xf>
    <xf numFmtId="172" fontId="52" fillId="0" borderId="80" xfId="0" applyNumberFormat="1" applyFont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72" fontId="3" fillId="34" borderId="22" xfId="0" applyNumberFormat="1" applyFont="1" applyFill="1" applyBorder="1" applyAlignment="1">
      <alignment vertical="top" wrapText="1"/>
    </xf>
    <xf numFmtId="172" fontId="2" fillId="34" borderId="23" xfId="0" applyNumberFormat="1" applyFont="1" applyFill="1" applyBorder="1" applyAlignment="1">
      <alignment vertical="top" wrapText="1"/>
    </xf>
    <xf numFmtId="172" fontId="62" fillId="0" borderId="60" xfId="0" applyNumberFormat="1" applyFont="1" applyBorder="1" applyAlignment="1">
      <alignment horizontal="center" vertical="center" wrapText="1"/>
    </xf>
    <xf numFmtId="172" fontId="62" fillId="0" borderId="17" xfId="0" applyNumberFormat="1" applyFont="1" applyBorder="1" applyAlignment="1">
      <alignment horizontal="center" vertical="center" wrapText="1"/>
    </xf>
    <xf numFmtId="172" fontId="0" fillId="0" borderId="6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172" fontId="3" fillId="34" borderId="70" xfId="0" applyNumberFormat="1" applyFont="1" applyFill="1" applyBorder="1" applyAlignment="1">
      <alignment horizontal="center" vertical="center" wrapText="1"/>
    </xf>
    <xf numFmtId="172" fontId="55" fillId="0" borderId="16" xfId="0" applyNumberFormat="1" applyFont="1" applyBorder="1" applyAlignment="1">
      <alignment horizontal="center" vertical="center" wrapText="1"/>
    </xf>
    <xf numFmtId="172" fontId="3" fillId="33" borderId="25" xfId="0" applyNumberFormat="1" applyFont="1" applyFill="1" applyBorder="1" applyAlignment="1">
      <alignment horizontal="center" vertical="center" wrapText="1"/>
    </xf>
    <xf numFmtId="172" fontId="55" fillId="0" borderId="17" xfId="0" applyNumberFormat="1" applyFont="1" applyBorder="1" applyAlignment="1">
      <alignment horizontal="center" vertical="center" wrapText="1"/>
    </xf>
    <xf numFmtId="172" fontId="60" fillId="33" borderId="25" xfId="0" applyNumberFormat="1" applyFont="1" applyFill="1" applyBorder="1" applyAlignment="1">
      <alignment horizontal="center" vertical="center" wrapText="1"/>
    </xf>
    <xf numFmtId="172" fontId="2" fillId="33" borderId="57" xfId="0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172" fontId="3" fillId="34" borderId="18" xfId="0" applyNumberFormat="1" applyFont="1" applyFill="1" applyBorder="1" applyAlignment="1">
      <alignment vertical="top" wrapText="1"/>
    </xf>
    <xf numFmtId="172" fontId="3" fillId="34" borderId="19" xfId="0" applyNumberFormat="1" applyFont="1" applyFill="1" applyBorder="1" applyAlignment="1">
      <alignment vertical="top" wrapText="1"/>
    </xf>
    <xf numFmtId="172" fontId="3" fillId="34" borderId="21" xfId="0" applyNumberFormat="1" applyFont="1" applyFill="1" applyBorder="1" applyAlignment="1">
      <alignment vertical="top" wrapText="1"/>
    </xf>
    <xf numFmtId="172" fontId="55" fillId="0" borderId="22" xfId="0" applyNumberFormat="1" applyFont="1" applyBorder="1" applyAlignment="1">
      <alignment horizontal="center" vertical="center" wrapText="1"/>
    </xf>
    <xf numFmtId="172" fontId="55" fillId="0" borderId="23" xfId="0" applyNumberFormat="1" applyFont="1" applyBorder="1" applyAlignment="1">
      <alignment horizontal="center" vertical="center" wrapText="1"/>
    </xf>
    <xf numFmtId="172" fontId="55" fillId="0" borderId="13" xfId="0" applyNumberFormat="1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34" borderId="22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172" fontId="3" fillId="34" borderId="22" xfId="0" applyNumberFormat="1" applyFont="1" applyFill="1" applyBorder="1" applyAlignment="1">
      <alignment horizontal="center" vertical="center" wrapText="1"/>
    </xf>
    <xf numFmtId="172" fontId="3" fillId="34" borderId="23" xfId="0" applyNumberFormat="1" applyFont="1" applyFill="1" applyBorder="1" applyAlignment="1">
      <alignment horizontal="center" vertical="center" wrapText="1"/>
    </xf>
    <xf numFmtId="172" fontId="3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3" fillId="34" borderId="18" xfId="0" applyNumberFormat="1" applyFont="1" applyFill="1" applyBorder="1" applyAlignment="1">
      <alignment vertical="top" wrapText="1"/>
    </xf>
    <xf numFmtId="49" fontId="3" fillId="34" borderId="19" xfId="0" applyNumberFormat="1" applyFont="1" applyFill="1" applyBorder="1" applyAlignment="1">
      <alignment vertical="top" wrapText="1"/>
    </xf>
    <xf numFmtId="49" fontId="3" fillId="34" borderId="21" xfId="0" applyNumberFormat="1" applyFont="1" applyFill="1" applyBorder="1" applyAlignment="1">
      <alignment vertical="top" wrapText="1"/>
    </xf>
    <xf numFmtId="0" fontId="3" fillId="34" borderId="56" xfId="0" applyFont="1" applyFill="1" applyBorder="1" applyAlignment="1">
      <alignment horizontal="center" vertical="top" wrapText="1"/>
    </xf>
    <xf numFmtId="49" fontId="3" fillId="34" borderId="26" xfId="0" applyNumberFormat="1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3" fillId="34" borderId="21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49" fontId="57" fillId="0" borderId="22" xfId="0" applyNumberFormat="1" applyFont="1" applyBorder="1" applyAlignment="1">
      <alignment vertical="top" wrapText="1"/>
    </xf>
    <xf numFmtId="49" fontId="57" fillId="0" borderId="23" xfId="0" applyNumberFormat="1" applyFont="1" applyBorder="1" applyAlignment="1">
      <alignment vertical="top" wrapText="1"/>
    </xf>
    <xf numFmtId="49" fontId="57" fillId="0" borderId="13" xfId="0" applyNumberFormat="1" applyFont="1" applyBorder="1" applyAlignment="1">
      <alignment vertical="top" wrapText="1"/>
    </xf>
    <xf numFmtId="172" fontId="5" fillId="33" borderId="60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172" fontId="54" fillId="0" borderId="59" xfId="0" applyNumberFormat="1" applyFont="1" applyBorder="1" applyAlignment="1">
      <alignment horizontal="center" vertical="center" wrapText="1"/>
    </xf>
    <xf numFmtId="172" fontId="58" fillId="0" borderId="64" xfId="0" applyNumberFormat="1" applyFont="1" applyBorder="1" applyAlignment="1">
      <alignment horizontal="center" vertical="center" wrapText="1"/>
    </xf>
    <xf numFmtId="172" fontId="58" fillId="0" borderId="63" xfId="0" applyNumberFormat="1" applyFont="1" applyBorder="1" applyAlignment="1">
      <alignment horizontal="center" vertical="center" wrapText="1"/>
    </xf>
    <xf numFmtId="172" fontId="58" fillId="0" borderId="61" xfId="0" applyNumberFormat="1" applyFont="1" applyBorder="1" applyAlignment="1">
      <alignment horizontal="center" vertical="center" wrapText="1"/>
    </xf>
    <xf numFmtId="172" fontId="61" fillId="0" borderId="66" xfId="0" applyNumberFormat="1" applyFont="1" applyBorder="1" applyAlignment="1">
      <alignment horizontal="center" vertical="center" wrapText="1"/>
    </xf>
    <xf numFmtId="172" fontId="61" fillId="0" borderId="60" xfId="0" applyNumberFormat="1" applyFont="1" applyBorder="1" applyAlignment="1">
      <alignment horizontal="center" vertical="center" wrapText="1"/>
    </xf>
    <xf numFmtId="172" fontId="61" fillId="0" borderId="17" xfId="0" applyNumberFormat="1" applyFont="1" applyBorder="1" applyAlignment="1">
      <alignment horizontal="center" vertical="center" wrapText="1"/>
    </xf>
    <xf numFmtId="172" fontId="3" fillId="34" borderId="42" xfId="0" applyNumberFormat="1" applyFont="1" applyFill="1" applyBorder="1" applyAlignment="1">
      <alignment horizontal="center" vertical="center" wrapText="1"/>
    </xf>
    <xf numFmtId="172" fontId="3" fillId="34" borderId="27" xfId="0" applyNumberFormat="1" applyFont="1" applyFill="1" applyBorder="1" applyAlignment="1">
      <alignment horizontal="center" vertical="center" wrapText="1"/>
    </xf>
    <xf numFmtId="172" fontId="3" fillId="34" borderId="68" xfId="0" applyNumberFormat="1" applyFont="1" applyFill="1" applyBorder="1" applyAlignment="1">
      <alignment horizontal="center" vertical="center" wrapText="1"/>
    </xf>
    <xf numFmtId="172" fontId="64" fillId="0" borderId="42" xfId="0" applyNumberFormat="1" applyFont="1" applyBorder="1" applyAlignment="1">
      <alignment horizontal="center" vertical="center" wrapText="1"/>
    </xf>
    <xf numFmtId="172" fontId="64" fillId="0" borderId="27" xfId="0" applyNumberFormat="1" applyFont="1" applyBorder="1" applyAlignment="1">
      <alignment horizontal="center" vertical="center" wrapText="1"/>
    </xf>
    <xf numFmtId="172" fontId="7" fillId="33" borderId="22" xfId="0" applyNumberFormat="1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vertical="top" wrapText="1"/>
    </xf>
    <xf numFmtId="49" fontId="3" fillId="34" borderId="37" xfId="0" applyNumberFormat="1" applyFont="1" applyFill="1" applyBorder="1" applyAlignment="1">
      <alignment vertical="top" wrapText="1"/>
    </xf>
    <xf numFmtId="49" fontId="3" fillId="34" borderId="38" xfId="0" applyNumberFormat="1" applyFont="1" applyFill="1" applyBorder="1" applyAlignment="1">
      <alignment vertical="top" wrapText="1"/>
    </xf>
    <xf numFmtId="49" fontId="3" fillId="34" borderId="36" xfId="0" applyNumberFormat="1" applyFont="1" applyFill="1" applyBorder="1" applyAlignment="1">
      <alignment vertical="top" wrapText="1"/>
    </xf>
    <xf numFmtId="49" fontId="3" fillId="34" borderId="82" xfId="0" applyNumberFormat="1" applyFont="1" applyFill="1" applyBorder="1" applyAlignment="1">
      <alignment vertical="top" wrapText="1"/>
    </xf>
    <xf numFmtId="0" fontId="3" fillId="34" borderId="66" xfId="0" applyFont="1" applyFill="1" applyBorder="1" applyAlignment="1">
      <alignment vertical="top" wrapText="1"/>
    </xf>
    <xf numFmtId="0" fontId="3" fillId="34" borderId="60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172" fontId="3" fillId="34" borderId="34" xfId="0" applyNumberFormat="1" applyFont="1" applyFill="1" applyBorder="1" applyAlignment="1">
      <alignment vertical="top" wrapText="1"/>
    </xf>
    <xf numFmtId="172" fontId="3" fillId="34" borderId="26" xfId="0" applyNumberFormat="1" applyFont="1" applyFill="1" applyBorder="1" applyAlignment="1">
      <alignment vertical="top" wrapText="1"/>
    </xf>
    <xf numFmtId="172" fontId="3" fillId="34" borderId="34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vertical="top" wrapText="1"/>
    </xf>
    <xf numFmtId="49" fontId="55" fillId="0" borderId="22" xfId="0" applyNumberFormat="1" applyFont="1" applyBorder="1" applyAlignment="1">
      <alignment vertical="top" wrapText="1"/>
    </xf>
    <xf numFmtId="172" fontId="3" fillId="34" borderId="26" xfId="0" applyNumberFormat="1" applyFont="1" applyFill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vertical="top" wrapText="1"/>
    </xf>
    <xf numFmtId="0" fontId="3" fillId="34" borderId="23" xfId="0" applyFont="1" applyFill="1" applyBorder="1" applyAlignment="1">
      <alignment horizontal="center" vertical="top" wrapText="1"/>
    </xf>
    <xf numFmtId="172" fontId="3" fillId="34" borderId="23" xfId="0" applyNumberFormat="1" applyFont="1" applyFill="1" applyBorder="1" applyAlignment="1">
      <alignment vertical="top" wrapText="1"/>
    </xf>
    <xf numFmtId="172" fontId="3" fillId="34" borderId="13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13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horizontal="left" vertical="top" wrapText="1"/>
    </xf>
    <xf numFmtId="49" fontId="3" fillId="34" borderId="23" xfId="0" applyNumberFormat="1" applyFont="1" applyFill="1" applyBorder="1" applyAlignment="1">
      <alignment horizontal="left" vertical="top" wrapText="1"/>
    </xf>
    <xf numFmtId="49" fontId="3" fillId="34" borderId="13" xfId="0" applyNumberFormat="1" applyFont="1" applyFill="1" applyBorder="1" applyAlignment="1">
      <alignment horizontal="left" vertical="top" wrapText="1"/>
    </xf>
    <xf numFmtId="172" fontId="3" fillId="34" borderId="76" xfId="0" applyNumberFormat="1" applyFont="1" applyFill="1" applyBorder="1" applyAlignment="1">
      <alignment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59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3" fillId="34" borderId="81" xfId="0" applyNumberFormat="1" applyFont="1" applyFill="1" applyBorder="1" applyAlignment="1">
      <alignment horizontal="left" vertical="top" wrapText="1"/>
    </xf>
    <xf numFmtId="49" fontId="3" fillId="34" borderId="80" xfId="0" applyNumberFormat="1" applyFont="1" applyFill="1" applyBorder="1" applyAlignment="1">
      <alignment horizontal="left" vertical="top" wrapText="1"/>
    </xf>
    <xf numFmtId="49" fontId="3" fillId="34" borderId="16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25" xfId="0" applyFont="1" applyFill="1" applyBorder="1" applyAlignment="1">
      <alignment vertical="top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0" fillId="0" borderId="23" xfId="0" applyNumberFormat="1" applyBorder="1" applyAlignment="1">
      <alignment vertical="top" wrapText="1"/>
    </xf>
    <xf numFmtId="172" fontId="0" fillId="0" borderId="13" xfId="0" applyNumberFormat="1" applyBorder="1" applyAlignment="1">
      <alignment vertical="top" wrapText="1"/>
    </xf>
    <xf numFmtId="0" fontId="65" fillId="0" borderId="62" xfId="0" applyFont="1" applyBorder="1" applyAlignment="1">
      <alignment horizontal="left" vertical="top" wrapText="1"/>
    </xf>
    <xf numFmtId="0" fontId="65" fillId="0" borderId="44" xfId="0" applyFont="1" applyBorder="1" applyAlignment="1">
      <alignment horizontal="left" vertical="top" wrapText="1"/>
    </xf>
    <xf numFmtId="172" fontId="56" fillId="0" borderId="42" xfId="0" applyNumberFormat="1" applyFont="1" applyBorder="1" applyAlignment="1">
      <alignment horizontal="center" vertical="center" wrapText="1"/>
    </xf>
    <xf numFmtId="172" fontId="52" fillId="0" borderId="27" xfId="0" applyNumberFormat="1" applyFont="1" applyBorder="1" applyAlignment="1">
      <alignment horizontal="center" vertical="center" wrapText="1"/>
    </xf>
    <xf numFmtId="172" fontId="52" fillId="0" borderId="68" xfId="0" applyNumberFormat="1" applyFont="1" applyBorder="1" applyAlignment="1">
      <alignment horizontal="center" vertical="center" wrapText="1"/>
    </xf>
    <xf numFmtId="172" fontId="0" fillId="0" borderId="76" xfId="0" applyNumberFormat="1" applyBorder="1" applyAlignment="1">
      <alignment horizontal="center" vertical="center" wrapText="1"/>
    </xf>
    <xf numFmtId="172" fontId="55" fillId="0" borderId="29" xfId="0" applyNumberFormat="1" applyFont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horizontal="left" vertical="top" wrapText="1"/>
    </xf>
    <xf numFmtId="49" fontId="3" fillId="34" borderId="37" xfId="0" applyNumberFormat="1" applyFont="1" applyFill="1" applyBorder="1" applyAlignment="1">
      <alignment horizontal="left" vertical="top" wrapText="1"/>
    </xf>
    <xf numFmtId="49" fontId="3" fillId="34" borderId="82" xfId="0" applyNumberFormat="1" applyFont="1" applyFill="1" applyBorder="1" applyAlignment="1">
      <alignment horizontal="left" vertical="top" wrapText="1"/>
    </xf>
    <xf numFmtId="172" fontId="57" fillId="0" borderId="23" xfId="0" applyNumberFormat="1" applyFont="1" applyBorder="1" applyAlignment="1">
      <alignment vertical="top" wrapText="1"/>
    </xf>
    <xf numFmtId="172" fontId="57" fillId="0" borderId="13" xfId="0" applyNumberFormat="1" applyFont="1" applyBorder="1" applyAlignment="1">
      <alignment vertical="top" wrapText="1"/>
    </xf>
    <xf numFmtId="172" fontId="58" fillId="0" borderId="44" xfId="0" applyNumberFormat="1" applyFont="1" applyBorder="1" applyAlignment="1">
      <alignment horizontal="center" vertical="center" wrapText="1"/>
    </xf>
    <xf numFmtId="172" fontId="58" fillId="0" borderId="59" xfId="0" applyNumberFormat="1" applyFont="1" applyBorder="1" applyAlignment="1">
      <alignment horizontal="center" vertical="center" wrapText="1"/>
    </xf>
    <xf numFmtId="172" fontId="3" fillId="34" borderId="81" xfId="0" applyNumberFormat="1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68" xfId="0" applyFont="1" applyFill="1" applyBorder="1" applyAlignment="1">
      <alignment horizontal="center" vertical="top" wrapText="1"/>
    </xf>
    <xf numFmtId="0" fontId="6" fillId="34" borderId="67" xfId="0" applyFont="1" applyFill="1" applyBorder="1" applyAlignment="1">
      <alignment horizontal="center" vertical="top" wrapText="1"/>
    </xf>
    <xf numFmtId="172" fontId="3" fillId="34" borderId="24" xfId="0" applyNumberFormat="1" applyFont="1" applyFill="1" applyBorder="1" applyAlignment="1">
      <alignment horizontal="center" vertical="center" wrapText="1"/>
    </xf>
    <xf numFmtId="172" fontId="3" fillId="34" borderId="45" xfId="0" applyNumberFormat="1" applyFont="1" applyFill="1" applyBorder="1" applyAlignment="1">
      <alignment horizontal="center" vertical="center" wrapText="1"/>
    </xf>
    <xf numFmtId="172" fontId="3" fillId="34" borderId="23" xfId="0" applyNumberFormat="1" applyFont="1" applyFill="1" applyBorder="1" applyAlignment="1">
      <alignment vertical="center" wrapText="1"/>
    </xf>
    <xf numFmtId="172" fontId="3" fillId="34" borderId="66" xfId="0" applyNumberFormat="1" applyFont="1" applyFill="1" applyBorder="1" applyAlignment="1">
      <alignment horizontal="center" vertical="center" wrapText="1"/>
    </xf>
    <xf numFmtId="172" fontId="2" fillId="34" borderId="66" xfId="0" applyNumberFormat="1" applyFont="1" applyFill="1" applyBorder="1" applyAlignment="1">
      <alignment horizontal="center" vertical="center" wrapText="1"/>
    </xf>
    <xf numFmtId="172" fontId="57" fillId="0" borderId="60" xfId="0" applyNumberFormat="1" applyFont="1" applyBorder="1" applyAlignment="1">
      <alignment horizontal="center" vertical="center" wrapText="1"/>
    </xf>
    <xf numFmtId="172" fontId="57" fillId="0" borderId="17" xfId="0" applyNumberFormat="1" applyFont="1" applyBorder="1" applyAlignment="1">
      <alignment horizontal="center" vertical="center" wrapText="1"/>
    </xf>
    <xf numFmtId="172" fontId="56" fillId="34" borderId="64" xfId="0" applyNumberFormat="1" applyFont="1" applyFill="1" applyBorder="1" applyAlignment="1">
      <alignment horizontal="center" vertical="center" wrapText="1"/>
    </xf>
    <xf numFmtId="172" fontId="2" fillId="34" borderId="59" xfId="0" applyNumberFormat="1" applyFont="1" applyFill="1" applyBorder="1" applyAlignment="1">
      <alignment horizontal="center" vertical="center" wrapText="1"/>
    </xf>
    <xf numFmtId="172" fontId="57" fillId="0" borderId="46" xfId="0" applyNumberFormat="1" applyFont="1" applyBorder="1" applyAlignment="1">
      <alignment horizontal="center" vertical="center" wrapText="1"/>
    </xf>
    <xf numFmtId="172" fontId="57" fillId="0" borderId="76" xfId="0" applyNumberFormat="1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8"/>
  <sheetViews>
    <sheetView tabSelected="1" zoomScalePageLayoutView="0" workbookViewId="0" topLeftCell="A7">
      <pane ySplit="6" topLeftCell="A13" activePane="bottomLeft" state="frozen"/>
      <selection pane="topLeft" activeCell="A7" sqref="A7"/>
      <selection pane="bottomLeft" activeCell="H7" sqref="H7:M7"/>
    </sheetView>
  </sheetViews>
  <sheetFormatPr defaultColWidth="9.140625" defaultRowHeight="15"/>
  <cols>
    <col min="1" max="1" width="3.7109375" style="0" customWidth="1"/>
    <col min="2" max="2" width="10.00390625" style="200" customWidth="1"/>
    <col min="3" max="3" width="14.00390625" style="200" customWidth="1"/>
    <col min="4" max="4" width="14.28125" style="200" customWidth="1"/>
    <col min="5" max="5" width="11.7109375" style="200" customWidth="1"/>
    <col min="6" max="6" width="12.00390625" style="200" customWidth="1"/>
    <col min="7" max="7" width="9.7109375" style="199" customWidth="1"/>
    <col min="8" max="8" width="10.28125" style="132" customWidth="1"/>
    <col min="9" max="9" width="9.8515625" style="119" customWidth="1"/>
    <col min="10" max="10" width="9.7109375" style="59" customWidth="1"/>
    <col min="11" max="11" width="11.28125" style="161" customWidth="1"/>
    <col min="12" max="12" width="10.28125" style="0" customWidth="1"/>
    <col min="13" max="13" width="8.421875" style="0" customWidth="1"/>
    <col min="14" max="14" width="12.421875" style="0" bestFit="1" customWidth="1"/>
    <col min="17" max="17" width="9.140625" style="0" customWidth="1"/>
  </cols>
  <sheetData>
    <row r="2" spans="8:13" ht="14.25">
      <c r="H2" s="326" t="s">
        <v>101</v>
      </c>
      <c r="I2" s="326"/>
      <c r="J2" s="326"/>
      <c r="K2" s="326"/>
      <c r="L2" s="326"/>
      <c r="M2" s="326"/>
    </row>
    <row r="4" spans="8:13" ht="14.25">
      <c r="H4" s="326" t="s">
        <v>54</v>
      </c>
      <c r="I4" s="326"/>
      <c r="J4" s="326"/>
      <c r="K4" s="326"/>
      <c r="L4" s="326"/>
      <c r="M4" s="326"/>
    </row>
    <row r="5" spans="8:13" ht="14.25">
      <c r="H5" s="326" t="s">
        <v>79</v>
      </c>
      <c r="I5" s="326"/>
      <c r="J5" s="326"/>
      <c r="K5" s="326"/>
      <c r="L5" s="326"/>
      <c r="M5" s="326"/>
    </row>
    <row r="6" spans="8:13" ht="15.75" customHeight="1">
      <c r="H6" s="350" t="s">
        <v>80</v>
      </c>
      <c r="I6" s="350"/>
      <c r="J6" s="350"/>
      <c r="K6" s="350"/>
      <c r="L6" s="350"/>
      <c r="M6" s="350"/>
    </row>
    <row r="7" spans="8:13" ht="14.25">
      <c r="H7" s="326" t="s">
        <v>125</v>
      </c>
      <c r="I7" s="326"/>
      <c r="J7" s="326"/>
      <c r="K7" s="326"/>
      <c r="L7" s="326"/>
      <c r="M7" s="326"/>
    </row>
    <row r="8" spans="1:13" ht="14.25">
      <c r="A8" s="409" t="s">
        <v>112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</row>
    <row r="9" spans="1:13" ht="15" thickBot="1">
      <c r="A9" s="410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</row>
    <row r="10" spans="1:13" ht="14.25">
      <c r="A10" s="333" t="s">
        <v>0</v>
      </c>
      <c r="B10" s="333" t="s">
        <v>1</v>
      </c>
      <c r="C10" s="333" t="s">
        <v>2</v>
      </c>
      <c r="D10" s="333" t="s">
        <v>14</v>
      </c>
      <c r="E10" s="354" t="s">
        <v>3</v>
      </c>
      <c r="F10" s="354"/>
      <c r="G10" s="354"/>
      <c r="H10" s="354"/>
      <c r="I10" s="354"/>
      <c r="J10" s="354"/>
      <c r="K10" s="354"/>
      <c r="L10" s="354"/>
      <c r="M10" s="333" t="s">
        <v>4</v>
      </c>
    </row>
    <row r="11" spans="1:13" ht="15" thickBot="1">
      <c r="A11" s="334"/>
      <c r="B11" s="334"/>
      <c r="C11" s="334"/>
      <c r="D11" s="334"/>
      <c r="E11" s="6" t="s">
        <v>5</v>
      </c>
      <c r="F11" s="7" t="s">
        <v>6</v>
      </c>
      <c r="G11" s="7" t="s">
        <v>7</v>
      </c>
      <c r="H11" s="122" t="s">
        <v>8</v>
      </c>
      <c r="I11" s="102" t="s">
        <v>95</v>
      </c>
      <c r="J11" s="136" t="s">
        <v>96</v>
      </c>
      <c r="K11" s="155" t="s">
        <v>111</v>
      </c>
      <c r="L11" s="62" t="s">
        <v>9</v>
      </c>
      <c r="M11" s="334"/>
    </row>
    <row r="12" spans="1:13" ht="15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23">
        <v>8</v>
      </c>
      <c r="I12" s="103">
        <v>9</v>
      </c>
      <c r="J12" s="137">
        <v>10</v>
      </c>
      <c r="K12" s="156">
        <v>11</v>
      </c>
      <c r="L12" s="63">
        <v>12</v>
      </c>
      <c r="M12" s="5">
        <v>13</v>
      </c>
    </row>
    <row r="13" spans="1:13" s="248" customFormat="1" ht="20.25">
      <c r="A13" s="351" t="s">
        <v>10</v>
      </c>
      <c r="B13" s="414" t="s">
        <v>11</v>
      </c>
      <c r="C13" s="308">
        <f>L13+L14+L15</f>
        <v>202911.73201</v>
      </c>
      <c r="D13" s="247" t="s">
        <v>12</v>
      </c>
      <c r="E13" s="188">
        <f>E16+E19+E22+E25+E28+E31+E34+E37+E40+E45</f>
        <v>15695.086</v>
      </c>
      <c r="F13" s="188">
        <f>F16+F19+F22+F25+F28+F31+F34+F37+F40+F45</f>
        <v>21037.687</v>
      </c>
      <c r="G13" s="188">
        <f>G16+G19+G22+G25+G28+G31+G34+G37+G40+G45+G50+G53+G59</f>
        <v>22830.000000000004</v>
      </c>
      <c r="H13" s="189">
        <f>H16+H19+H22+H25+H28+H31+H34+H37+H40+H45+H50+H53+H59+H65+H74+H71+H77</f>
        <v>34188.079999999994</v>
      </c>
      <c r="I13" s="104">
        <f>I16+I19+I22+I25+I28+I31+I34+I37+I40+I45+I50+I53+I59+I65+I71+I74+I77+I79+I85+I91+I103+I97</f>
        <v>32593.46</v>
      </c>
      <c r="J13" s="81">
        <v>28128</v>
      </c>
      <c r="K13" s="97">
        <f>K16</f>
        <v>28128</v>
      </c>
      <c r="L13" s="25">
        <f>SUM(E13:K13)</f>
        <v>182600.313</v>
      </c>
      <c r="M13" s="335" t="s">
        <v>13</v>
      </c>
    </row>
    <row r="14" spans="1:13" s="248" customFormat="1" ht="20.25">
      <c r="A14" s="352"/>
      <c r="B14" s="415"/>
      <c r="C14" s="309"/>
      <c r="D14" s="249" t="s">
        <v>56</v>
      </c>
      <c r="E14" s="12">
        <f>E17+E20+E23+E26+E29+E32+E35+E38+E46+E46</f>
        <v>2203.071</v>
      </c>
      <c r="F14" s="4">
        <f>F17+F20+F23+F26+F29+F32+F35+F38+F41+F46</f>
        <v>2606.84462</v>
      </c>
      <c r="G14" s="4">
        <f>G17+G20+G23+G26+G29+G32+G35+G38+G46+G51+G54+G60</f>
        <v>3996.81546</v>
      </c>
      <c r="H14" s="70">
        <f>H17+H20+H23+H26+H29+H32+H140+H38+H35+H41+H46+H51+H54+H60+H66+H75+H72+H78</f>
        <v>4808.07793</v>
      </c>
      <c r="I14" s="105">
        <f>I17+I20+I23+I26+I29+I32+I35+I38+I41+I46+I51+I54+I60+I66+I72+I75+I82+I88+I94+I106+I100+I78</f>
        <v>4852.039</v>
      </c>
      <c r="J14" s="72">
        <v>1637.08</v>
      </c>
      <c r="K14" s="97">
        <f>K17</f>
        <v>1637.08</v>
      </c>
      <c r="L14" s="27">
        <f>H14+G14+F14+E14+I14+K14</f>
        <v>20103.928010000003</v>
      </c>
      <c r="M14" s="336"/>
    </row>
    <row r="15" spans="1:14" s="248" customFormat="1" ht="66" customHeight="1" thickBot="1">
      <c r="A15" s="353"/>
      <c r="B15" s="416"/>
      <c r="C15" s="310"/>
      <c r="D15" s="250" t="s">
        <v>122</v>
      </c>
      <c r="E15" s="12">
        <f>E18+E21+E27+E30+E33+E36+E39+E42+E47</f>
        <v>207.49099999999999</v>
      </c>
      <c r="F15" s="3">
        <f>F18+F21+F23+F27+F30+F33+F36+F39+F42+F47</f>
        <v>0</v>
      </c>
      <c r="G15" s="3">
        <f>G18+G21+G24+G27+G30+G33+G36+G39+G42+G47+G52+G55+G61</f>
        <v>0</v>
      </c>
      <c r="H15" s="96">
        <f>H18+H21+H24+H27+H30+H33+H141+H39+H36+H42+H47+H52+H55+H61</f>
        <v>0</v>
      </c>
      <c r="I15" s="106">
        <v>0</v>
      </c>
      <c r="J15" s="74">
        <v>0</v>
      </c>
      <c r="K15" s="157">
        <v>0</v>
      </c>
      <c r="L15" s="29">
        <f>H15+G15+F15+E15+I15+J15</f>
        <v>207.49099999999999</v>
      </c>
      <c r="M15" s="337"/>
      <c r="N15" s="251"/>
    </row>
    <row r="16" spans="1:13" ht="39">
      <c r="A16" s="351" t="s">
        <v>15</v>
      </c>
      <c r="B16" s="356" t="s">
        <v>74</v>
      </c>
      <c r="C16" s="308">
        <f>L16+L17+L18</f>
        <v>164623.164</v>
      </c>
      <c r="D16" s="10" t="s">
        <v>12</v>
      </c>
      <c r="E16" s="215">
        <f>14252.732-2478.004</f>
        <v>11774.728</v>
      </c>
      <c r="F16" s="229">
        <v>15181.793</v>
      </c>
      <c r="G16" s="173">
        <v>19338.201</v>
      </c>
      <c r="H16" s="174">
        <v>26826.852</v>
      </c>
      <c r="I16" s="175">
        <v>26459.356</v>
      </c>
      <c r="J16" s="180">
        <v>28128</v>
      </c>
      <c r="K16" s="181">
        <v>28128</v>
      </c>
      <c r="L16" s="178">
        <f>E16+F16+G16+H16+I16+J16+K16</f>
        <v>155836.93</v>
      </c>
      <c r="M16" s="335" t="s">
        <v>13</v>
      </c>
    </row>
    <row r="17" spans="1:13" ht="52.5">
      <c r="A17" s="352"/>
      <c r="B17" s="357"/>
      <c r="C17" s="309"/>
      <c r="D17" s="11" t="s">
        <v>56</v>
      </c>
      <c r="E17" s="214">
        <v>600.115</v>
      </c>
      <c r="F17" s="230">
        <v>799.043</v>
      </c>
      <c r="G17" s="4">
        <v>1017.803</v>
      </c>
      <c r="H17" s="70">
        <v>1411.94</v>
      </c>
      <c r="I17" s="105">
        <v>1533.144</v>
      </c>
      <c r="J17" s="72">
        <v>1637.08</v>
      </c>
      <c r="K17" s="97">
        <v>1637.08</v>
      </c>
      <c r="L17" s="27">
        <f>E17+F17+G17+H17+I17+J17+K17</f>
        <v>8636.205</v>
      </c>
      <c r="M17" s="336"/>
    </row>
    <row r="18" spans="1:13" ht="254.25" customHeight="1" thickBot="1">
      <c r="A18" s="353"/>
      <c r="B18" s="358"/>
      <c r="C18" s="310"/>
      <c r="D18" s="13" t="s">
        <v>122</v>
      </c>
      <c r="E18" s="214">
        <v>150.029</v>
      </c>
      <c r="F18" s="230">
        <v>0</v>
      </c>
      <c r="G18" s="4">
        <v>0</v>
      </c>
      <c r="H18" s="70">
        <v>0</v>
      </c>
      <c r="I18" s="106">
        <v>0</v>
      </c>
      <c r="J18" s="74">
        <v>0</v>
      </c>
      <c r="K18" s="157">
        <v>0</v>
      </c>
      <c r="L18" s="29">
        <f>E18+F18+G18+H18+I18+J18</f>
        <v>150.029</v>
      </c>
      <c r="M18" s="337"/>
    </row>
    <row r="19" spans="1:13" ht="51.75" customHeight="1">
      <c r="A19" s="351" t="s">
        <v>16</v>
      </c>
      <c r="B19" s="344" t="s">
        <v>93</v>
      </c>
      <c r="C19" s="308">
        <f>L19+L20+L21</f>
        <v>95.85219000000001</v>
      </c>
      <c r="D19" s="10" t="s">
        <v>12</v>
      </c>
      <c r="E19" s="215">
        <v>0</v>
      </c>
      <c r="F19" s="229">
        <v>0</v>
      </c>
      <c r="G19" s="2">
        <v>0</v>
      </c>
      <c r="H19" s="69">
        <v>0</v>
      </c>
      <c r="I19" s="104">
        <v>0</v>
      </c>
      <c r="J19" s="135">
        <v>0</v>
      </c>
      <c r="K19" s="4">
        <v>0</v>
      </c>
      <c r="L19" s="25">
        <f>H19+G19+F19+E19+I19+J19</f>
        <v>0</v>
      </c>
      <c r="M19" s="335" t="s">
        <v>13</v>
      </c>
    </row>
    <row r="20" spans="1:13" ht="52.5">
      <c r="A20" s="352"/>
      <c r="B20" s="345"/>
      <c r="C20" s="309"/>
      <c r="D20" s="11" t="s">
        <v>56</v>
      </c>
      <c r="E20" s="214">
        <v>0</v>
      </c>
      <c r="F20" s="230">
        <v>0</v>
      </c>
      <c r="G20" s="4">
        <v>95.26519</v>
      </c>
      <c r="H20" s="70">
        <v>0</v>
      </c>
      <c r="I20" s="105">
        <v>0.587</v>
      </c>
      <c r="J20" s="138">
        <v>0</v>
      </c>
      <c r="K20" s="4">
        <v>0</v>
      </c>
      <c r="L20" s="27">
        <f>H20+G20+F20+E20+I20+J20</f>
        <v>95.85219000000001</v>
      </c>
      <c r="M20" s="336"/>
    </row>
    <row r="21" spans="1:13" ht="156.75" customHeight="1" thickBot="1">
      <c r="A21" s="353"/>
      <c r="B21" s="346"/>
      <c r="C21" s="310"/>
      <c r="D21" s="13" t="s">
        <v>122</v>
      </c>
      <c r="E21" s="214">
        <v>0</v>
      </c>
      <c r="F21" s="230">
        <v>0</v>
      </c>
      <c r="G21" s="4">
        <v>0</v>
      </c>
      <c r="H21" s="70">
        <v>0</v>
      </c>
      <c r="I21" s="105">
        <v>0</v>
      </c>
      <c r="J21" s="138">
        <v>0</v>
      </c>
      <c r="K21" s="4">
        <v>0</v>
      </c>
      <c r="L21" s="29">
        <f>H21+G21+F21+E21+I21+J21</f>
        <v>0</v>
      </c>
      <c r="M21" s="336"/>
    </row>
    <row r="22" spans="1:13" ht="52.5" customHeight="1">
      <c r="A22" s="351" t="s">
        <v>17</v>
      </c>
      <c r="B22" s="356" t="s">
        <v>23</v>
      </c>
      <c r="C22" s="308">
        <f>L22+L23</f>
        <v>98.263</v>
      </c>
      <c r="D22" s="10" t="s">
        <v>12</v>
      </c>
      <c r="E22" s="215">
        <v>94.293</v>
      </c>
      <c r="F22" s="229">
        <v>0</v>
      </c>
      <c r="G22" s="2">
        <v>0</v>
      </c>
      <c r="H22" s="69">
        <v>0</v>
      </c>
      <c r="I22" s="105">
        <v>0</v>
      </c>
      <c r="J22" s="138">
        <v>0</v>
      </c>
      <c r="K22" s="4">
        <v>0</v>
      </c>
      <c r="L22" s="26">
        <f>H22+G22+F22+E22+I22+J22</f>
        <v>94.293</v>
      </c>
      <c r="M22" s="335" t="s">
        <v>13</v>
      </c>
    </row>
    <row r="23" spans="1:13" ht="72" customHeight="1" thickBot="1">
      <c r="A23" s="352"/>
      <c r="B23" s="357"/>
      <c r="C23" s="309"/>
      <c r="D23" s="11" t="s">
        <v>56</v>
      </c>
      <c r="E23" s="214">
        <v>3.97</v>
      </c>
      <c r="F23" s="230">
        <v>0</v>
      </c>
      <c r="G23" s="4">
        <v>0</v>
      </c>
      <c r="H23" s="70">
        <v>0</v>
      </c>
      <c r="I23" s="106">
        <v>0</v>
      </c>
      <c r="J23" s="139">
        <v>0</v>
      </c>
      <c r="K23" s="4">
        <v>0</v>
      </c>
      <c r="L23" s="27">
        <f>H23+G23+F23+E23+I23+J23</f>
        <v>3.97</v>
      </c>
      <c r="M23" s="336"/>
    </row>
    <row r="24" spans="1:13" ht="67.5" customHeight="1" thickBot="1">
      <c r="A24" s="353"/>
      <c r="B24" s="358"/>
      <c r="C24" s="310"/>
      <c r="D24" s="13" t="s">
        <v>122</v>
      </c>
      <c r="E24" s="214">
        <v>0.993</v>
      </c>
      <c r="F24" s="230">
        <v>0</v>
      </c>
      <c r="G24" s="4">
        <v>0</v>
      </c>
      <c r="H24" s="70">
        <v>0</v>
      </c>
      <c r="I24" s="104"/>
      <c r="J24" s="135"/>
      <c r="K24" s="4"/>
      <c r="L24" s="64">
        <f>H24+G24+F24+E24</f>
        <v>0.993</v>
      </c>
      <c r="M24" s="337"/>
    </row>
    <row r="25" spans="1:13" ht="39">
      <c r="A25" s="351" t="s">
        <v>18</v>
      </c>
      <c r="B25" s="356" t="s">
        <v>24</v>
      </c>
      <c r="C25" s="308">
        <f>SUM(L25:L27)</f>
        <v>2167.59</v>
      </c>
      <c r="D25" s="10" t="s">
        <v>12</v>
      </c>
      <c r="E25" s="215">
        <v>698.971</v>
      </c>
      <c r="F25" s="229">
        <v>0</v>
      </c>
      <c r="G25" s="2">
        <v>0</v>
      </c>
      <c r="H25" s="71">
        <v>0</v>
      </c>
      <c r="I25" s="105">
        <v>0</v>
      </c>
      <c r="J25" s="138">
        <v>0</v>
      </c>
      <c r="K25" s="4">
        <v>0</v>
      </c>
      <c r="L25" s="25">
        <f aca="true" t="shared" si="0" ref="L25:L37">H25+G25+F25+E25+I25+J25</f>
        <v>698.971</v>
      </c>
      <c r="M25" s="335" t="s">
        <v>13</v>
      </c>
    </row>
    <row r="26" spans="1:13" ht="52.5">
      <c r="A26" s="352"/>
      <c r="B26" s="357"/>
      <c r="C26" s="309"/>
      <c r="D26" s="11" t="s">
        <v>56</v>
      </c>
      <c r="E26" s="214">
        <v>1446.844</v>
      </c>
      <c r="F26" s="230">
        <v>0</v>
      </c>
      <c r="G26" s="4">
        <v>0</v>
      </c>
      <c r="H26" s="72">
        <v>0</v>
      </c>
      <c r="I26" s="105">
        <v>0</v>
      </c>
      <c r="J26" s="138">
        <v>0</v>
      </c>
      <c r="K26" s="4">
        <v>0</v>
      </c>
      <c r="L26" s="27">
        <f t="shared" si="0"/>
        <v>1446.844</v>
      </c>
      <c r="M26" s="336"/>
    </row>
    <row r="27" spans="1:13" ht="176.25" customHeight="1" thickBot="1">
      <c r="A27" s="353"/>
      <c r="B27" s="358"/>
      <c r="C27" s="310"/>
      <c r="D27" s="13" t="s">
        <v>122</v>
      </c>
      <c r="E27" s="214">
        <v>21.775</v>
      </c>
      <c r="F27" s="230">
        <v>0</v>
      </c>
      <c r="G27" s="4">
        <v>0</v>
      </c>
      <c r="H27" s="72">
        <v>0</v>
      </c>
      <c r="I27" s="107">
        <v>0</v>
      </c>
      <c r="J27" s="140">
        <v>0</v>
      </c>
      <c r="K27" s="4">
        <v>0</v>
      </c>
      <c r="L27" s="29">
        <f t="shared" si="0"/>
        <v>21.775</v>
      </c>
      <c r="M27" s="337"/>
    </row>
    <row r="28" spans="1:13" ht="39">
      <c r="A28" s="351" t="s">
        <v>19</v>
      </c>
      <c r="B28" s="359" t="s">
        <v>25</v>
      </c>
      <c r="C28" s="308">
        <f>L28+L29+L30</f>
        <v>3314.923</v>
      </c>
      <c r="D28" s="10" t="s">
        <v>12</v>
      </c>
      <c r="E28" s="215">
        <v>3127.094</v>
      </c>
      <c r="F28" s="229">
        <v>0</v>
      </c>
      <c r="G28" s="2">
        <v>0</v>
      </c>
      <c r="H28" s="71">
        <v>0</v>
      </c>
      <c r="I28" s="104">
        <v>0</v>
      </c>
      <c r="J28" s="135">
        <v>0</v>
      </c>
      <c r="K28" s="4">
        <v>0</v>
      </c>
      <c r="L28" s="25">
        <f t="shared" si="0"/>
        <v>3127.094</v>
      </c>
      <c r="M28" s="335" t="s">
        <v>13</v>
      </c>
    </row>
    <row r="29" spans="1:13" ht="52.5">
      <c r="A29" s="352"/>
      <c r="B29" s="360"/>
      <c r="C29" s="309"/>
      <c r="D29" s="11" t="s">
        <v>56</v>
      </c>
      <c r="E29" s="214">
        <v>152.142</v>
      </c>
      <c r="F29" s="230">
        <v>0</v>
      </c>
      <c r="G29" s="4">
        <v>0</v>
      </c>
      <c r="H29" s="72">
        <v>0</v>
      </c>
      <c r="I29" s="105">
        <v>0</v>
      </c>
      <c r="J29" s="138">
        <v>0</v>
      </c>
      <c r="K29" s="4">
        <v>0</v>
      </c>
      <c r="L29" s="27">
        <f t="shared" si="0"/>
        <v>152.142</v>
      </c>
      <c r="M29" s="336"/>
    </row>
    <row r="30" spans="1:13" ht="111" customHeight="1" thickBot="1">
      <c r="A30" s="353"/>
      <c r="B30" s="361"/>
      <c r="C30" s="310"/>
      <c r="D30" s="13" t="s">
        <v>122</v>
      </c>
      <c r="E30" s="214">
        <v>35.687</v>
      </c>
      <c r="F30" s="230">
        <v>0</v>
      </c>
      <c r="G30" s="4">
        <v>0</v>
      </c>
      <c r="H30" s="72">
        <v>0</v>
      </c>
      <c r="I30" s="107">
        <v>0</v>
      </c>
      <c r="J30" s="140">
        <v>0</v>
      </c>
      <c r="K30" s="4">
        <v>0</v>
      </c>
      <c r="L30" s="29">
        <f t="shared" si="0"/>
        <v>35.687</v>
      </c>
      <c r="M30" s="337"/>
    </row>
    <row r="31" spans="1:14" ht="46.5" customHeight="1">
      <c r="A31" s="351" t="s">
        <v>20</v>
      </c>
      <c r="B31" s="344" t="s">
        <v>52</v>
      </c>
      <c r="C31" s="308">
        <f>L31+L32+L33</f>
        <v>2634.639</v>
      </c>
      <c r="D31" s="10" t="s">
        <v>12</v>
      </c>
      <c r="E31" s="215">
        <v>0</v>
      </c>
      <c r="F31" s="229">
        <v>2502.884</v>
      </c>
      <c r="G31" s="2">
        <v>0</v>
      </c>
      <c r="H31" s="71">
        <v>0</v>
      </c>
      <c r="I31" s="104">
        <v>0</v>
      </c>
      <c r="J31" s="135">
        <v>0</v>
      </c>
      <c r="K31" s="4">
        <v>0</v>
      </c>
      <c r="L31" s="25">
        <f t="shared" si="0"/>
        <v>2502.884</v>
      </c>
      <c r="M31" s="335" t="s">
        <v>13</v>
      </c>
      <c r="N31" s="1"/>
    </row>
    <row r="32" spans="1:14" ht="52.5">
      <c r="A32" s="352"/>
      <c r="B32" s="345"/>
      <c r="C32" s="309"/>
      <c r="D32" s="11" t="s">
        <v>56</v>
      </c>
      <c r="E32" s="214">
        <v>0</v>
      </c>
      <c r="F32" s="230">
        <v>131.755</v>
      </c>
      <c r="G32" s="4">
        <v>0</v>
      </c>
      <c r="H32" s="72">
        <v>0</v>
      </c>
      <c r="I32" s="105">
        <v>0</v>
      </c>
      <c r="J32" s="138">
        <v>0</v>
      </c>
      <c r="K32" s="4">
        <v>0</v>
      </c>
      <c r="L32" s="27">
        <f t="shared" si="0"/>
        <v>131.755</v>
      </c>
      <c r="M32" s="336"/>
      <c r="N32" s="1"/>
    </row>
    <row r="33" spans="1:13" ht="186.75" customHeight="1" thickBot="1">
      <c r="A33" s="353"/>
      <c r="B33" s="346"/>
      <c r="C33" s="310"/>
      <c r="D33" s="13" t="s">
        <v>122</v>
      </c>
      <c r="E33" s="214">
        <v>0</v>
      </c>
      <c r="F33" s="230">
        <v>0</v>
      </c>
      <c r="G33" s="4">
        <v>0</v>
      </c>
      <c r="H33" s="72">
        <v>0</v>
      </c>
      <c r="I33" s="107">
        <v>0</v>
      </c>
      <c r="J33" s="140">
        <v>0</v>
      </c>
      <c r="K33" s="4">
        <v>0</v>
      </c>
      <c r="L33" s="29">
        <f t="shared" si="0"/>
        <v>0</v>
      </c>
      <c r="M33" s="337"/>
    </row>
    <row r="34" spans="1:13" ht="48.75" customHeight="1">
      <c r="A34" s="351" t="s">
        <v>21</v>
      </c>
      <c r="B34" s="344" t="s">
        <v>26</v>
      </c>
      <c r="C34" s="308">
        <f>L34+L35+L36</f>
        <v>1750</v>
      </c>
      <c r="D34" s="10" t="s">
        <v>12</v>
      </c>
      <c r="E34" s="215">
        <v>0</v>
      </c>
      <c r="F34" s="229">
        <v>875.006</v>
      </c>
      <c r="G34" s="2">
        <v>0</v>
      </c>
      <c r="H34" s="71">
        <v>0</v>
      </c>
      <c r="I34" s="104">
        <v>0</v>
      </c>
      <c r="J34" s="135">
        <v>0</v>
      </c>
      <c r="K34" s="4">
        <v>0</v>
      </c>
      <c r="L34" s="25">
        <f t="shared" si="0"/>
        <v>875.006</v>
      </c>
      <c r="M34" s="335" t="s">
        <v>13</v>
      </c>
    </row>
    <row r="35" spans="1:13" ht="52.5">
      <c r="A35" s="352"/>
      <c r="B35" s="345"/>
      <c r="C35" s="309"/>
      <c r="D35" s="11" t="s">
        <v>56</v>
      </c>
      <c r="E35" s="214">
        <v>0</v>
      </c>
      <c r="F35" s="230">
        <v>874.994</v>
      </c>
      <c r="G35" s="4">
        <v>0</v>
      </c>
      <c r="H35" s="72">
        <v>0</v>
      </c>
      <c r="I35" s="105">
        <v>0</v>
      </c>
      <c r="J35" s="138">
        <v>0</v>
      </c>
      <c r="K35" s="4">
        <v>0</v>
      </c>
      <c r="L35" s="27">
        <f t="shared" si="0"/>
        <v>874.994</v>
      </c>
      <c r="M35" s="336"/>
    </row>
    <row r="36" spans="1:13" ht="195.75" customHeight="1" thickBot="1">
      <c r="A36" s="355"/>
      <c r="B36" s="346"/>
      <c r="C36" s="310"/>
      <c r="D36" s="13" t="s">
        <v>122</v>
      </c>
      <c r="E36" s="207">
        <v>0</v>
      </c>
      <c r="F36" s="236">
        <v>0</v>
      </c>
      <c r="G36" s="18">
        <v>0</v>
      </c>
      <c r="H36" s="80">
        <v>0</v>
      </c>
      <c r="I36" s="106">
        <v>0</v>
      </c>
      <c r="J36" s="139">
        <v>0</v>
      </c>
      <c r="K36" s="4">
        <v>0</v>
      </c>
      <c r="L36" s="29">
        <f t="shared" si="0"/>
        <v>0</v>
      </c>
      <c r="M36" s="337"/>
    </row>
    <row r="37" spans="1:13" ht="25.5" customHeight="1">
      <c r="A37" s="351" t="s">
        <v>22</v>
      </c>
      <c r="B37" s="344" t="s">
        <v>58</v>
      </c>
      <c r="C37" s="308">
        <f>L37+L38+L39</f>
        <v>2420.40575</v>
      </c>
      <c r="D37" s="10" t="s">
        <v>12</v>
      </c>
      <c r="E37" s="215">
        <v>0</v>
      </c>
      <c r="F37" s="229">
        <v>0</v>
      </c>
      <c r="G37" s="2">
        <v>13.164</v>
      </c>
      <c r="H37" s="71">
        <v>7.948</v>
      </c>
      <c r="I37" s="104">
        <v>0.003</v>
      </c>
      <c r="J37" s="135">
        <v>0</v>
      </c>
      <c r="K37" s="4">
        <v>0</v>
      </c>
      <c r="L37" s="25">
        <f t="shared" si="0"/>
        <v>21.115000000000002</v>
      </c>
      <c r="M37" s="335" t="s">
        <v>13</v>
      </c>
    </row>
    <row r="38" spans="1:13" ht="51.75" customHeight="1">
      <c r="A38" s="352"/>
      <c r="B38" s="345"/>
      <c r="C38" s="309"/>
      <c r="D38" s="11" t="s">
        <v>56</v>
      </c>
      <c r="E38" s="214">
        <v>0</v>
      </c>
      <c r="F38" s="237">
        <v>801.05262</v>
      </c>
      <c r="G38" s="4">
        <v>0.6582</v>
      </c>
      <c r="H38" s="72">
        <v>1232.91893</v>
      </c>
      <c r="I38" s="105">
        <v>364.661</v>
      </c>
      <c r="J38" s="138">
        <v>0</v>
      </c>
      <c r="K38" s="4">
        <v>0</v>
      </c>
      <c r="L38" s="27">
        <f>E38+F38+G38+H38+I38+J38</f>
        <v>2399.29075</v>
      </c>
      <c r="M38" s="336"/>
    </row>
    <row r="39" spans="1:13" ht="177" customHeight="1" thickBot="1">
      <c r="A39" s="353"/>
      <c r="B39" s="346"/>
      <c r="C39" s="310"/>
      <c r="D39" s="19" t="s">
        <v>122</v>
      </c>
      <c r="E39" s="214">
        <v>0</v>
      </c>
      <c r="F39" s="230">
        <v>0</v>
      </c>
      <c r="G39" s="4">
        <v>0</v>
      </c>
      <c r="H39" s="72">
        <v>0</v>
      </c>
      <c r="I39" s="105">
        <v>0</v>
      </c>
      <c r="J39" s="138">
        <v>0</v>
      </c>
      <c r="K39" s="4">
        <v>0</v>
      </c>
      <c r="L39" s="29">
        <f>H39+G39+F39+E39+I39+J39</f>
        <v>0</v>
      </c>
      <c r="M39" s="337"/>
    </row>
    <row r="40" spans="1:13" ht="41.25" customHeight="1">
      <c r="A40" s="20" t="s">
        <v>68</v>
      </c>
      <c r="B40" s="344" t="s">
        <v>69</v>
      </c>
      <c r="C40" s="347">
        <f>L40+L41+L42</f>
        <v>8514.723</v>
      </c>
      <c r="D40" s="10" t="s">
        <v>12</v>
      </c>
      <c r="E40" s="216">
        <v>0</v>
      </c>
      <c r="F40" s="216">
        <v>2478.004</v>
      </c>
      <c r="G40" s="21">
        <v>0</v>
      </c>
      <c r="H40" s="75">
        <v>4013.08</v>
      </c>
      <c r="I40" s="105">
        <v>1922.457</v>
      </c>
      <c r="J40" s="138">
        <v>0</v>
      </c>
      <c r="K40" s="4">
        <v>0</v>
      </c>
      <c r="L40" s="25">
        <f>E40+F40+G40+H40+I40+J40</f>
        <v>8413.541</v>
      </c>
      <c r="M40" s="335" t="s">
        <v>13</v>
      </c>
    </row>
    <row r="41" spans="1:13" ht="54" customHeight="1" thickBot="1">
      <c r="A41" s="20"/>
      <c r="B41" s="345"/>
      <c r="C41" s="348"/>
      <c r="D41" s="19" t="s">
        <v>56</v>
      </c>
      <c r="E41" s="216">
        <v>0</v>
      </c>
      <c r="F41" s="216">
        <v>0</v>
      </c>
      <c r="G41" s="21">
        <v>0</v>
      </c>
      <c r="H41" s="75">
        <v>0</v>
      </c>
      <c r="I41" s="105">
        <v>101.182</v>
      </c>
      <c r="J41" s="138">
        <v>0</v>
      </c>
      <c r="K41" s="4">
        <v>0</v>
      </c>
      <c r="L41" s="64">
        <f>H41+G41+F41+E41+I41+J41</f>
        <v>101.182</v>
      </c>
      <c r="M41" s="336"/>
    </row>
    <row r="42" spans="1:13" ht="27" customHeight="1" thickBot="1">
      <c r="A42" s="20"/>
      <c r="B42" s="346"/>
      <c r="C42" s="349"/>
      <c r="D42" s="22" t="s">
        <v>122</v>
      </c>
      <c r="E42" s="216">
        <v>0</v>
      </c>
      <c r="F42" s="216">
        <v>0</v>
      </c>
      <c r="G42" s="21">
        <v>0</v>
      </c>
      <c r="H42" s="75">
        <v>0</v>
      </c>
      <c r="I42" s="105">
        <v>0</v>
      </c>
      <c r="J42" s="138">
        <v>0</v>
      </c>
      <c r="K42" s="4">
        <v>0</v>
      </c>
      <c r="L42" s="65">
        <f>H42+G42+F42+E42+I42+J42</f>
        <v>0</v>
      </c>
      <c r="M42" s="337"/>
    </row>
    <row r="43" spans="1:13" ht="0" customHeight="1" hidden="1" thickBot="1">
      <c r="A43" s="20"/>
      <c r="B43" s="15"/>
      <c r="C43" s="204"/>
      <c r="D43" s="23"/>
      <c r="E43" s="216"/>
      <c r="F43" s="216"/>
      <c r="G43" s="21"/>
      <c r="H43" s="75"/>
      <c r="I43" s="105"/>
      <c r="J43" s="138"/>
      <c r="K43" s="4"/>
      <c r="L43" s="60"/>
      <c r="M43" s="82"/>
    </row>
    <row r="44" spans="1:13" ht="0.75" customHeight="1" hidden="1" thickBot="1">
      <c r="A44" s="20"/>
      <c r="B44" s="15"/>
      <c r="C44" s="204"/>
      <c r="D44" s="23"/>
      <c r="E44" s="216"/>
      <c r="F44" s="216"/>
      <c r="G44" s="21"/>
      <c r="H44" s="75"/>
      <c r="I44" s="105"/>
      <c r="J44" s="138"/>
      <c r="K44" s="4"/>
      <c r="L44" s="60"/>
      <c r="M44" s="82"/>
    </row>
    <row r="45" spans="1:13" ht="39.75" thickBot="1">
      <c r="A45" s="362" t="s">
        <v>81</v>
      </c>
      <c r="B45" s="344" t="s">
        <v>77</v>
      </c>
      <c r="C45" s="204"/>
      <c r="D45" s="49" t="s">
        <v>12</v>
      </c>
      <c r="E45" s="216">
        <v>0</v>
      </c>
      <c r="F45" s="216">
        <v>0</v>
      </c>
      <c r="G45" s="24">
        <v>1891.165</v>
      </c>
      <c r="H45" s="75">
        <v>0</v>
      </c>
      <c r="I45" s="105">
        <v>0</v>
      </c>
      <c r="J45" s="138">
        <v>0</v>
      </c>
      <c r="K45" s="4">
        <v>0</v>
      </c>
      <c r="L45" s="54">
        <f>H45+G45+F45+E45+I45+J45</f>
        <v>1891.165</v>
      </c>
      <c r="M45" s="82"/>
    </row>
    <row r="46" spans="1:13" ht="66" thickBot="1">
      <c r="A46" s="363"/>
      <c r="B46" s="288"/>
      <c r="C46" s="348">
        <f>L45+L46+L47</f>
        <v>1990.70181</v>
      </c>
      <c r="D46" s="49" t="s">
        <v>56</v>
      </c>
      <c r="E46" s="216">
        <v>0</v>
      </c>
      <c r="F46" s="216">
        <v>0</v>
      </c>
      <c r="G46" s="24">
        <v>99.53681</v>
      </c>
      <c r="H46" s="75">
        <v>0</v>
      </c>
      <c r="I46" s="108">
        <v>0</v>
      </c>
      <c r="J46" s="141">
        <v>0</v>
      </c>
      <c r="K46" s="66">
        <v>0</v>
      </c>
      <c r="L46" s="54">
        <f>H46+G46+F46+E46+I46+J46</f>
        <v>99.53681</v>
      </c>
      <c r="M46" s="82" t="s">
        <v>13</v>
      </c>
    </row>
    <row r="47" spans="1:13" ht="26.25" customHeight="1">
      <c r="A47" s="363"/>
      <c r="B47" s="288"/>
      <c r="C47" s="285"/>
      <c r="D47" s="263" t="s">
        <v>122</v>
      </c>
      <c r="E47" s="327">
        <v>0</v>
      </c>
      <c r="F47" s="329">
        <v>0</v>
      </c>
      <c r="G47" s="272">
        <v>0</v>
      </c>
      <c r="H47" s="305">
        <v>0</v>
      </c>
      <c r="I47" s="331">
        <v>0</v>
      </c>
      <c r="J47" s="332">
        <v>0</v>
      </c>
      <c r="K47" s="311">
        <v>0</v>
      </c>
      <c r="L47" s="367">
        <f>H47+G47+F47+E47+I47+J47</f>
        <v>0</v>
      </c>
      <c r="M47" s="82"/>
    </row>
    <row r="48" spans="1:13" ht="14.25">
      <c r="A48" s="363"/>
      <c r="B48" s="288"/>
      <c r="C48" s="285"/>
      <c r="D48" s="264"/>
      <c r="E48" s="267"/>
      <c r="F48" s="270"/>
      <c r="G48" s="365"/>
      <c r="H48" s="306"/>
      <c r="I48" s="323"/>
      <c r="J48" s="302"/>
      <c r="K48" s="312"/>
      <c r="L48" s="254"/>
      <c r="M48" s="82"/>
    </row>
    <row r="49" spans="1:13" ht="163.5" customHeight="1" thickBot="1">
      <c r="A49" s="364"/>
      <c r="B49" s="289"/>
      <c r="C49" s="286"/>
      <c r="D49" s="265"/>
      <c r="E49" s="328"/>
      <c r="F49" s="330"/>
      <c r="G49" s="366"/>
      <c r="H49" s="307"/>
      <c r="I49" s="324"/>
      <c r="J49" s="325"/>
      <c r="K49" s="313"/>
      <c r="L49" s="255"/>
      <c r="M49" s="82"/>
    </row>
    <row r="50" spans="1:13" ht="39.75" thickBot="1">
      <c r="A50" s="47" t="s">
        <v>88</v>
      </c>
      <c r="B50" s="287" t="s">
        <v>94</v>
      </c>
      <c r="C50" s="48"/>
      <c r="D50" s="49" t="s">
        <v>12</v>
      </c>
      <c r="E50" s="218">
        <v>0</v>
      </c>
      <c r="F50" s="238">
        <v>0</v>
      </c>
      <c r="G50" s="53">
        <v>1587.47</v>
      </c>
      <c r="H50" s="124">
        <v>0</v>
      </c>
      <c r="I50" s="109">
        <v>0</v>
      </c>
      <c r="J50" s="142">
        <v>0</v>
      </c>
      <c r="K50" s="67">
        <v>0</v>
      </c>
      <c r="L50" s="54">
        <f aca="true" t="shared" si="1" ref="L50:L55">E50+F50+G50+H50+I50+J50</f>
        <v>1587.47</v>
      </c>
      <c r="M50" s="321" t="s">
        <v>13</v>
      </c>
    </row>
    <row r="51" spans="1:13" ht="180.75" customHeight="1" thickBot="1">
      <c r="A51" s="47"/>
      <c r="B51" s="288"/>
      <c r="C51" s="58">
        <f>L50+L51+L52</f>
        <v>1671.022</v>
      </c>
      <c r="D51" s="49" t="s">
        <v>56</v>
      </c>
      <c r="E51" s="218">
        <v>0</v>
      </c>
      <c r="F51" s="238">
        <v>0</v>
      </c>
      <c r="G51" s="53">
        <v>83.552</v>
      </c>
      <c r="H51" s="124">
        <v>0</v>
      </c>
      <c r="I51" s="110">
        <v>0</v>
      </c>
      <c r="J51" s="143">
        <v>0</v>
      </c>
      <c r="K51" s="67">
        <v>0</v>
      </c>
      <c r="L51" s="54">
        <f t="shared" si="1"/>
        <v>83.552</v>
      </c>
      <c r="M51" s="322"/>
    </row>
    <row r="52" spans="1:13" ht="188.25" customHeight="1" thickBot="1">
      <c r="A52" s="47"/>
      <c r="B52" s="289"/>
      <c r="C52" s="48"/>
      <c r="D52" s="252" t="s">
        <v>122</v>
      </c>
      <c r="E52" s="205">
        <v>0</v>
      </c>
      <c r="F52" s="227">
        <v>0</v>
      </c>
      <c r="G52" s="55">
        <v>0</v>
      </c>
      <c r="H52" s="125">
        <v>0</v>
      </c>
      <c r="I52" s="111">
        <v>0</v>
      </c>
      <c r="J52" s="144">
        <v>0</v>
      </c>
      <c r="K52" s="67"/>
      <c r="L52" s="56">
        <f t="shared" si="1"/>
        <v>0</v>
      </c>
      <c r="M52" s="322"/>
    </row>
    <row r="53" spans="1:13" s="46" customFormat="1" ht="84" customHeight="1" thickBot="1">
      <c r="A53" s="50" t="s">
        <v>89</v>
      </c>
      <c r="B53" s="192"/>
      <c r="C53" s="57"/>
      <c r="D53" s="194" t="s">
        <v>12</v>
      </c>
      <c r="E53" s="218">
        <v>0</v>
      </c>
      <c r="F53" s="218">
        <v>0</v>
      </c>
      <c r="G53" s="51">
        <v>0</v>
      </c>
      <c r="H53" s="126">
        <v>0</v>
      </c>
      <c r="I53" s="112">
        <v>0</v>
      </c>
      <c r="J53" s="145">
        <v>0</v>
      </c>
      <c r="K53" s="67">
        <v>0</v>
      </c>
      <c r="L53" s="54">
        <f t="shared" si="1"/>
        <v>0</v>
      </c>
      <c r="M53" s="83" t="s">
        <v>13</v>
      </c>
    </row>
    <row r="54" spans="1:13" s="46" customFormat="1" ht="321" customHeight="1" thickBot="1">
      <c r="A54" s="47"/>
      <c r="B54" s="190" t="s">
        <v>90</v>
      </c>
      <c r="C54" s="58">
        <f>L53+L54+L55</f>
        <v>2200.00026</v>
      </c>
      <c r="D54" s="194" t="s">
        <v>56</v>
      </c>
      <c r="E54" s="218">
        <v>0</v>
      </c>
      <c r="F54" s="218">
        <v>0</v>
      </c>
      <c r="G54" s="51">
        <v>2200.00026</v>
      </c>
      <c r="H54" s="126">
        <v>0</v>
      </c>
      <c r="I54" s="110">
        <v>0</v>
      </c>
      <c r="J54" s="143">
        <v>0</v>
      </c>
      <c r="K54" s="67"/>
      <c r="L54" s="54">
        <f t="shared" si="1"/>
        <v>2200.00026</v>
      </c>
      <c r="M54" s="84"/>
    </row>
    <row r="55" spans="1:13" s="46" customFormat="1" ht="14.25">
      <c r="A55" s="341"/>
      <c r="B55" s="288"/>
      <c r="C55" s="285"/>
      <c r="D55" s="263" t="s">
        <v>122</v>
      </c>
      <c r="E55" s="338">
        <v>0</v>
      </c>
      <c r="F55" s="338">
        <v>0</v>
      </c>
      <c r="G55" s="318">
        <v>0</v>
      </c>
      <c r="H55" s="424">
        <v>0</v>
      </c>
      <c r="I55" s="278">
        <v>0</v>
      </c>
      <c r="J55" s="298">
        <v>0</v>
      </c>
      <c r="K55" s="281">
        <v>0</v>
      </c>
      <c r="L55" s="367">
        <f t="shared" si="1"/>
        <v>0</v>
      </c>
      <c r="M55" s="84"/>
    </row>
    <row r="56" spans="1:13" s="46" customFormat="1" ht="14.25">
      <c r="A56" s="342"/>
      <c r="B56" s="288"/>
      <c r="C56" s="285"/>
      <c r="D56" s="264"/>
      <c r="E56" s="339"/>
      <c r="F56" s="339"/>
      <c r="G56" s="319"/>
      <c r="H56" s="425"/>
      <c r="I56" s="323"/>
      <c r="J56" s="302"/>
      <c r="K56" s="312"/>
      <c r="L56" s="303"/>
      <c r="M56" s="84"/>
    </row>
    <row r="57" spans="1:13" s="46" customFormat="1" ht="14.25">
      <c r="A57" s="342"/>
      <c r="B57" s="288"/>
      <c r="C57" s="285"/>
      <c r="D57" s="264"/>
      <c r="E57" s="339"/>
      <c r="F57" s="339"/>
      <c r="G57" s="319"/>
      <c r="H57" s="425"/>
      <c r="I57" s="323"/>
      <c r="J57" s="302"/>
      <c r="K57" s="312"/>
      <c r="L57" s="303"/>
      <c r="M57" s="84"/>
    </row>
    <row r="58" spans="1:13" s="46" customFormat="1" ht="15" thickBot="1">
      <c r="A58" s="343"/>
      <c r="B58" s="289"/>
      <c r="C58" s="286"/>
      <c r="D58" s="265"/>
      <c r="E58" s="340"/>
      <c r="F58" s="340"/>
      <c r="G58" s="320"/>
      <c r="H58" s="426"/>
      <c r="I58" s="324"/>
      <c r="J58" s="325"/>
      <c r="K58" s="313"/>
      <c r="L58" s="427"/>
      <c r="M58" s="85"/>
    </row>
    <row r="59" spans="1:13" s="46" customFormat="1" ht="39.75" thickBot="1">
      <c r="A59" s="47" t="s">
        <v>91</v>
      </c>
      <c r="B59" s="190"/>
      <c r="C59" s="48"/>
      <c r="D59" s="49" t="s">
        <v>12</v>
      </c>
      <c r="E59" s="218">
        <v>0</v>
      </c>
      <c r="F59" s="218">
        <v>0</v>
      </c>
      <c r="G59" s="51">
        <v>0</v>
      </c>
      <c r="H59" s="126">
        <v>0</v>
      </c>
      <c r="I59" s="113">
        <v>0</v>
      </c>
      <c r="J59" s="146">
        <v>0</v>
      </c>
      <c r="K59" s="67">
        <v>0</v>
      </c>
      <c r="L59" s="54">
        <f>E59+F59+G59+I59+J59</f>
        <v>0</v>
      </c>
      <c r="M59" s="84"/>
    </row>
    <row r="60" spans="1:13" s="46" customFormat="1" ht="281.25" customHeight="1" thickBot="1">
      <c r="A60" s="47"/>
      <c r="B60" s="190" t="s">
        <v>92</v>
      </c>
      <c r="C60" s="339">
        <f>L59+L60+L61</f>
        <v>500</v>
      </c>
      <c r="D60" s="49" t="s">
        <v>56</v>
      </c>
      <c r="E60" s="218">
        <v>0</v>
      </c>
      <c r="F60" s="218">
        <v>0</v>
      </c>
      <c r="G60" s="93">
        <v>500</v>
      </c>
      <c r="H60" s="127">
        <v>0</v>
      </c>
      <c r="I60" s="114">
        <v>0</v>
      </c>
      <c r="J60" s="147">
        <v>0</v>
      </c>
      <c r="K60" s="159">
        <v>0</v>
      </c>
      <c r="L60" s="94">
        <f>E60+F60+G60+H60+I60+J60</f>
        <v>500</v>
      </c>
      <c r="M60" s="84"/>
    </row>
    <row r="61" spans="1:13" s="46" customFormat="1" ht="15" thickBot="1">
      <c r="A61" s="341"/>
      <c r="B61" s="288"/>
      <c r="C61" s="285"/>
      <c r="D61" s="264" t="s">
        <v>122</v>
      </c>
      <c r="E61" s="428">
        <v>0</v>
      </c>
      <c r="F61" s="338">
        <v>0</v>
      </c>
      <c r="G61" s="379">
        <v>0</v>
      </c>
      <c r="H61" s="377">
        <v>0</v>
      </c>
      <c r="I61" s="371">
        <v>0</v>
      </c>
      <c r="J61" s="368">
        <v>0</v>
      </c>
      <c r="K61" s="314">
        <v>0</v>
      </c>
      <c r="L61" s="434">
        <f>E61+F61+G61+H61+I61+J61</f>
        <v>0</v>
      </c>
      <c r="M61" s="84"/>
    </row>
    <row r="62" spans="1:13" s="46" customFormat="1" ht="15" thickBot="1">
      <c r="A62" s="341"/>
      <c r="B62" s="288"/>
      <c r="C62" s="285"/>
      <c r="D62" s="264"/>
      <c r="E62" s="428"/>
      <c r="F62" s="339"/>
      <c r="G62" s="319"/>
      <c r="H62" s="378"/>
      <c r="I62" s="372"/>
      <c r="J62" s="369"/>
      <c r="K62" s="315"/>
      <c r="L62" s="434"/>
      <c r="M62" s="84"/>
    </row>
    <row r="63" spans="1:13" s="46" customFormat="1" ht="15" thickBot="1">
      <c r="A63" s="341"/>
      <c r="B63" s="288"/>
      <c r="C63" s="285"/>
      <c r="D63" s="264"/>
      <c r="E63" s="428"/>
      <c r="F63" s="339"/>
      <c r="G63" s="319"/>
      <c r="H63" s="378"/>
      <c r="I63" s="372"/>
      <c r="J63" s="369"/>
      <c r="K63" s="315"/>
      <c r="L63" s="434"/>
      <c r="M63" s="84"/>
    </row>
    <row r="64" spans="1:13" s="46" customFormat="1" ht="15" thickBot="1">
      <c r="A64" s="391"/>
      <c r="B64" s="289"/>
      <c r="C64" s="286"/>
      <c r="D64" s="264"/>
      <c r="E64" s="338"/>
      <c r="F64" s="339"/>
      <c r="G64" s="320"/>
      <c r="H64" s="378"/>
      <c r="I64" s="373"/>
      <c r="J64" s="370"/>
      <c r="K64" s="316"/>
      <c r="L64" s="435"/>
      <c r="M64" s="84"/>
    </row>
    <row r="65" spans="1:13" s="68" customFormat="1" ht="55.5" customHeight="1" thickBot="1">
      <c r="A65" s="392" t="s">
        <v>99</v>
      </c>
      <c r="B65" s="287" t="s">
        <v>100</v>
      </c>
      <c r="C65" s="338">
        <v>1987.419</v>
      </c>
      <c r="D65" s="49" t="s">
        <v>12</v>
      </c>
      <c r="E65" s="218">
        <v>0</v>
      </c>
      <c r="F65" s="218">
        <v>0</v>
      </c>
      <c r="G65" s="51">
        <v>0</v>
      </c>
      <c r="H65" s="95">
        <v>0</v>
      </c>
      <c r="I65" s="115">
        <v>0</v>
      </c>
      <c r="J65" s="148">
        <v>0</v>
      </c>
      <c r="K65" s="67">
        <v>0</v>
      </c>
      <c r="L65" s="54">
        <f>E65+F65+G65+H65+I65+J65</f>
        <v>0</v>
      </c>
      <c r="M65" s="86"/>
    </row>
    <row r="66" spans="1:13" s="68" customFormat="1" ht="69" customHeight="1" thickBot="1">
      <c r="A66" s="341"/>
      <c r="B66" s="288"/>
      <c r="C66" s="339"/>
      <c r="D66" s="49" t="s">
        <v>56</v>
      </c>
      <c r="E66" s="218">
        <v>0</v>
      </c>
      <c r="F66" s="218">
        <v>0</v>
      </c>
      <c r="G66" s="51">
        <v>0</v>
      </c>
      <c r="H66" s="95">
        <v>1987.419</v>
      </c>
      <c r="I66" s="115">
        <v>0</v>
      </c>
      <c r="J66" s="148">
        <v>0</v>
      </c>
      <c r="K66" s="67">
        <v>0</v>
      </c>
      <c r="L66" s="54">
        <f>E66+F66+G66+H66+I66+J66</f>
        <v>1987.419</v>
      </c>
      <c r="M66" s="87"/>
    </row>
    <row r="67" spans="1:13" s="68" customFormat="1" ht="47.25" customHeight="1" thickBot="1">
      <c r="A67" s="341"/>
      <c r="B67" s="288"/>
      <c r="C67" s="339"/>
      <c r="D67" s="49" t="s">
        <v>122</v>
      </c>
      <c r="E67" s="218">
        <v>0</v>
      </c>
      <c r="F67" s="218">
        <v>0</v>
      </c>
      <c r="G67" s="51">
        <v>0</v>
      </c>
      <c r="H67" s="95">
        <v>0</v>
      </c>
      <c r="I67" s="115">
        <v>0</v>
      </c>
      <c r="J67" s="148">
        <v>0</v>
      </c>
      <c r="K67" s="67">
        <v>0</v>
      </c>
      <c r="L67" s="54">
        <f>E67+F67+G67+H67+I67+J67</f>
        <v>0</v>
      </c>
      <c r="M67" s="85"/>
    </row>
    <row r="68" spans="1:13" s="68" customFormat="1" ht="0" customHeight="1" hidden="1">
      <c r="A68" s="341"/>
      <c r="B68" s="288"/>
      <c r="C68" s="285"/>
      <c r="D68" s="264"/>
      <c r="E68" s="339"/>
      <c r="F68" s="339"/>
      <c r="G68" s="52"/>
      <c r="H68" s="317"/>
      <c r="I68" s="323"/>
      <c r="J68" s="302"/>
      <c r="K68" s="158"/>
      <c r="L68" s="302"/>
      <c r="M68" s="303"/>
    </row>
    <row r="69" spans="1:13" s="68" customFormat="1" ht="14.25" hidden="1">
      <c r="A69" s="341"/>
      <c r="B69" s="288"/>
      <c r="C69" s="285"/>
      <c r="D69" s="264"/>
      <c r="E69" s="339"/>
      <c r="F69" s="339"/>
      <c r="G69" s="52"/>
      <c r="H69" s="317"/>
      <c r="I69" s="323"/>
      <c r="J69" s="302"/>
      <c r="K69" s="158"/>
      <c r="L69" s="302"/>
      <c r="M69" s="303"/>
    </row>
    <row r="70" spans="1:13" s="68" customFormat="1" ht="216" customHeight="1" thickBot="1">
      <c r="A70" s="391"/>
      <c r="B70" s="289"/>
      <c r="C70" s="286"/>
      <c r="D70" s="264"/>
      <c r="E70" s="339"/>
      <c r="F70" s="339"/>
      <c r="G70" s="52"/>
      <c r="H70" s="317"/>
      <c r="I70" s="323"/>
      <c r="J70" s="302"/>
      <c r="K70" s="158"/>
      <c r="L70" s="302"/>
      <c r="M70" s="304"/>
    </row>
    <row r="71" spans="1:13" ht="39.75" thickBot="1">
      <c r="A71" s="47" t="s">
        <v>102</v>
      </c>
      <c r="B71" s="287" t="s">
        <v>104</v>
      </c>
      <c r="C71" s="338">
        <f>SUM(H71+H72+H73)</f>
        <v>3516</v>
      </c>
      <c r="D71" s="49" t="s">
        <v>12</v>
      </c>
      <c r="E71" s="218"/>
      <c r="F71" s="218"/>
      <c r="G71" s="51"/>
      <c r="H71" s="95">
        <v>3340.2</v>
      </c>
      <c r="I71" s="115">
        <v>0</v>
      </c>
      <c r="J71" s="148">
        <v>0</v>
      </c>
      <c r="K71" s="67">
        <v>0</v>
      </c>
      <c r="L71" s="54">
        <v>0</v>
      </c>
      <c r="M71" s="301"/>
    </row>
    <row r="72" spans="1:13" ht="67.5" customHeight="1" thickBot="1">
      <c r="A72" s="47"/>
      <c r="B72" s="288"/>
      <c r="C72" s="285"/>
      <c r="D72" s="49" t="s">
        <v>56</v>
      </c>
      <c r="E72" s="218"/>
      <c r="F72" s="218"/>
      <c r="G72" s="51"/>
      <c r="H72" s="95">
        <v>175.8</v>
      </c>
      <c r="I72" s="115">
        <v>0</v>
      </c>
      <c r="J72" s="148">
        <v>0</v>
      </c>
      <c r="K72" s="67">
        <v>0</v>
      </c>
      <c r="L72" s="54">
        <v>0</v>
      </c>
      <c r="M72" s="256"/>
    </row>
    <row r="73" spans="1:13" ht="300.75" customHeight="1" thickBot="1">
      <c r="A73" s="47"/>
      <c r="B73" s="288"/>
      <c r="C73" s="285"/>
      <c r="D73" s="49" t="s">
        <v>123</v>
      </c>
      <c r="E73" s="218"/>
      <c r="F73" s="218"/>
      <c r="G73" s="51"/>
      <c r="H73" s="95">
        <v>0</v>
      </c>
      <c r="I73" s="115">
        <v>0</v>
      </c>
      <c r="J73" s="148">
        <v>0</v>
      </c>
      <c r="K73" s="67">
        <v>0</v>
      </c>
      <c r="L73" s="54">
        <v>0</v>
      </c>
      <c r="M73" s="257"/>
    </row>
    <row r="74" spans="1:13" ht="45" customHeight="1" thickBot="1">
      <c r="A74" s="47" t="s">
        <v>105</v>
      </c>
      <c r="B74" s="287" t="s">
        <v>106</v>
      </c>
      <c r="C74" s="338">
        <f>L74+L75+L76</f>
        <v>0</v>
      </c>
      <c r="D74" s="49" t="s">
        <v>12</v>
      </c>
      <c r="E74" s="218"/>
      <c r="F74" s="218"/>
      <c r="G74" s="51"/>
      <c r="H74" s="95">
        <v>0</v>
      </c>
      <c r="I74" s="115">
        <v>0</v>
      </c>
      <c r="J74" s="148">
        <v>0</v>
      </c>
      <c r="K74" s="67"/>
      <c r="L74" s="54">
        <v>0</v>
      </c>
      <c r="M74" s="301"/>
    </row>
    <row r="75" spans="1:13" ht="75" customHeight="1" thickBot="1">
      <c r="A75" s="47"/>
      <c r="B75" s="288"/>
      <c r="C75" s="285"/>
      <c r="D75" s="49" t="s">
        <v>56</v>
      </c>
      <c r="E75" s="218"/>
      <c r="F75" s="218"/>
      <c r="G75" s="51"/>
      <c r="H75" s="95">
        <v>0</v>
      </c>
      <c r="I75" s="115">
        <v>0</v>
      </c>
      <c r="J75" s="148">
        <v>0</v>
      </c>
      <c r="K75" s="67">
        <v>0</v>
      </c>
      <c r="L75" s="54">
        <v>0</v>
      </c>
      <c r="M75" s="256"/>
    </row>
    <row r="76" spans="1:13" ht="144.75" customHeight="1" thickBot="1">
      <c r="A76" s="47"/>
      <c r="B76" s="288"/>
      <c r="C76" s="285"/>
      <c r="D76" s="49" t="s">
        <v>123</v>
      </c>
      <c r="E76" s="205"/>
      <c r="F76" s="205"/>
      <c r="G76" s="195"/>
      <c r="H76" s="128">
        <v>0</v>
      </c>
      <c r="I76" s="121">
        <v>0</v>
      </c>
      <c r="J76" s="149">
        <v>0</v>
      </c>
      <c r="K76" s="67">
        <v>0</v>
      </c>
      <c r="L76" s="134">
        <v>0</v>
      </c>
      <c r="M76" s="257"/>
    </row>
    <row r="77" spans="1:13" s="101" customFormat="1" ht="408.75" customHeight="1" thickBot="1">
      <c r="A77" s="50" t="s">
        <v>109</v>
      </c>
      <c r="B77" s="192" t="s">
        <v>110</v>
      </c>
      <c r="C77" s="205">
        <f>E78+F78+G78+H78+I78+J78</f>
        <v>1232.686</v>
      </c>
      <c r="D77" s="209" t="s">
        <v>12</v>
      </c>
      <c r="E77" s="219">
        <v>0</v>
      </c>
      <c r="F77" s="239">
        <v>0</v>
      </c>
      <c r="G77" s="51">
        <v>0</v>
      </c>
      <c r="H77" s="95">
        <v>0</v>
      </c>
      <c r="I77" s="115">
        <v>0</v>
      </c>
      <c r="J77" s="61">
        <v>0</v>
      </c>
      <c r="K77" s="67">
        <v>0</v>
      </c>
      <c r="L77" s="54">
        <f>E77+F77+G77+H77+I77</f>
        <v>0</v>
      </c>
      <c r="M77" s="133" t="s">
        <v>13</v>
      </c>
    </row>
    <row r="78" spans="1:13" s="101" customFormat="1" ht="44.25" customHeight="1" thickBot="1">
      <c r="A78" s="196"/>
      <c r="B78" s="191"/>
      <c r="C78" s="206"/>
      <c r="D78" s="210" t="s">
        <v>103</v>
      </c>
      <c r="E78" s="218">
        <v>0</v>
      </c>
      <c r="F78" s="218">
        <v>0</v>
      </c>
      <c r="G78" s="51">
        <v>0</v>
      </c>
      <c r="H78" s="95">
        <v>0</v>
      </c>
      <c r="I78" s="115">
        <v>1232.686</v>
      </c>
      <c r="J78" s="148">
        <v>0</v>
      </c>
      <c r="K78" s="67"/>
      <c r="L78" s="54">
        <f>E78+F78+G78+H78+I78+J78</f>
        <v>1232.686</v>
      </c>
      <c r="M78" s="99"/>
    </row>
    <row r="79" spans="1:13" s="185" customFormat="1" ht="44.25" customHeight="1">
      <c r="A79" s="47" t="s">
        <v>113</v>
      </c>
      <c r="B79" s="287" t="s">
        <v>114</v>
      </c>
      <c r="C79" s="48"/>
      <c r="D79" s="263" t="s">
        <v>115</v>
      </c>
      <c r="E79" s="290">
        <v>0</v>
      </c>
      <c r="F79" s="291">
        <v>0</v>
      </c>
      <c r="G79" s="292">
        <v>0</v>
      </c>
      <c r="H79" s="293">
        <v>0</v>
      </c>
      <c r="I79" s="295">
        <v>0</v>
      </c>
      <c r="J79" s="297">
        <v>0</v>
      </c>
      <c r="K79" s="281">
        <v>0</v>
      </c>
      <c r="L79" s="258">
        <v>0</v>
      </c>
      <c r="M79" s="186"/>
    </row>
    <row r="80" spans="1:13" s="185" customFormat="1" ht="44.25" customHeight="1">
      <c r="A80" s="47"/>
      <c r="B80" s="288"/>
      <c r="C80" s="48"/>
      <c r="D80" s="264"/>
      <c r="E80" s="267"/>
      <c r="F80" s="270"/>
      <c r="G80" s="273"/>
      <c r="H80" s="276"/>
      <c r="I80" s="279"/>
      <c r="J80" s="282"/>
      <c r="K80" s="282"/>
      <c r="L80" s="259"/>
      <c r="M80" s="184"/>
    </row>
    <row r="81" spans="1:13" s="185" customFormat="1" ht="44.25" customHeight="1" thickBot="1">
      <c r="A81" s="47"/>
      <c r="B81" s="288"/>
      <c r="C81" s="285">
        <v>99.622</v>
      </c>
      <c r="D81" s="265"/>
      <c r="E81" s="268"/>
      <c r="F81" s="271"/>
      <c r="G81" s="274"/>
      <c r="H81" s="294"/>
      <c r="I81" s="296"/>
      <c r="J81" s="284"/>
      <c r="K81" s="284"/>
      <c r="L81" s="260"/>
      <c r="M81" s="184"/>
    </row>
    <row r="82" spans="1:13" s="185" customFormat="1" ht="44.25" customHeight="1">
      <c r="A82" s="47"/>
      <c r="B82" s="288"/>
      <c r="C82" s="285"/>
      <c r="D82" s="263" t="s">
        <v>124</v>
      </c>
      <c r="E82" s="266">
        <v>0</v>
      </c>
      <c r="F82" s="269">
        <v>0</v>
      </c>
      <c r="G82" s="272">
        <v>0</v>
      </c>
      <c r="H82" s="275">
        <v>0</v>
      </c>
      <c r="I82" s="278">
        <v>99.622</v>
      </c>
      <c r="J82" s="281">
        <v>0</v>
      </c>
      <c r="K82" s="298">
        <v>0</v>
      </c>
      <c r="L82" s="253">
        <v>0</v>
      </c>
      <c r="M82" s="256" t="s">
        <v>13</v>
      </c>
    </row>
    <row r="83" spans="1:13" s="185" customFormat="1" ht="44.25" customHeight="1">
      <c r="A83" s="47"/>
      <c r="B83" s="288"/>
      <c r="C83" s="285"/>
      <c r="D83" s="264"/>
      <c r="E83" s="267"/>
      <c r="F83" s="270"/>
      <c r="G83" s="273"/>
      <c r="H83" s="276"/>
      <c r="I83" s="279"/>
      <c r="J83" s="282"/>
      <c r="K83" s="299"/>
      <c r="L83" s="254"/>
      <c r="M83" s="256"/>
    </row>
    <row r="84" spans="1:13" s="185" customFormat="1" ht="99" customHeight="1" thickBot="1">
      <c r="A84" s="47"/>
      <c r="B84" s="289"/>
      <c r="C84" s="286"/>
      <c r="D84" s="265"/>
      <c r="E84" s="268"/>
      <c r="F84" s="271"/>
      <c r="G84" s="274"/>
      <c r="H84" s="277"/>
      <c r="I84" s="280"/>
      <c r="J84" s="283"/>
      <c r="K84" s="300"/>
      <c r="L84" s="255"/>
      <c r="M84" s="257"/>
    </row>
    <row r="85" spans="1:13" ht="65.25" customHeight="1">
      <c r="A85" s="47" t="s">
        <v>116</v>
      </c>
      <c r="B85" s="287" t="s">
        <v>114</v>
      </c>
      <c r="C85" s="48"/>
      <c r="D85" s="263" t="s">
        <v>115</v>
      </c>
      <c r="E85" s="290">
        <v>0</v>
      </c>
      <c r="F85" s="291">
        <v>0</v>
      </c>
      <c r="G85" s="292">
        <v>0</v>
      </c>
      <c r="H85" s="293">
        <v>0</v>
      </c>
      <c r="I85" s="295">
        <v>0</v>
      </c>
      <c r="J85" s="297">
        <v>0</v>
      </c>
      <c r="K85" s="281">
        <v>0</v>
      </c>
      <c r="L85" s="258">
        <v>0</v>
      </c>
      <c r="M85" s="186"/>
    </row>
    <row r="86" spans="1:13" ht="80.25" customHeight="1">
      <c r="A86" s="47"/>
      <c r="B86" s="288"/>
      <c r="C86" s="48"/>
      <c r="D86" s="264"/>
      <c r="E86" s="267"/>
      <c r="F86" s="270"/>
      <c r="G86" s="273"/>
      <c r="H86" s="276"/>
      <c r="I86" s="279"/>
      <c r="J86" s="282"/>
      <c r="K86" s="282"/>
      <c r="L86" s="259"/>
      <c r="M86" s="184"/>
    </row>
    <row r="87" spans="1:13" ht="28.5" customHeight="1" thickBot="1">
      <c r="A87" s="47"/>
      <c r="B87" s="288"/>
      <c r="C87" s="285">
        <v>49.791</v>
      </c>
      <c r="D87" s="265"/>
      <c r="E87" s="268"/>
      <c r="F87" s="271"/>
      <c r="G87" s="274"/>
      <c r="H87" s="294"/>
      <c r="I87" s="296"/>
      <c r="J87" s="284"/>
      <c r="K87" s="284"/>
      <c r="L87" s="260"/>
      <c r="M87" s="184"/>
    </row>
    <row r="88" spans="1:13" ht="27.75" customHeight="1">
      <c r="A88" s="47"/>
      <c r="B88" s="288"/>
      <c r="C88" s="285"/>
      <c r="D88" s="263" t="s">
        <v>124</v>
      </c>
      <c r="E88" s="266">
        <v>0</v>
      </c>
      <c r="F88" s="269">
        <v>0</v>
      </c>
      <c r="G88" s="272">
        <v>0</v>
      </c>
      <c r="H88" s="275">
        <v>0</v>
      </c>
      <c r="I88" s="278">
        <v>49.791</v>
      </c>
      <c r="J88" s="281">
        <v>0</v>
      </c>
      <c r="K88" s="281">
        <v>0</v>
      </c>
      <c r="L88" s="253">
        <v>0</v>
      </c>
      <c r="M88" s="256" t="s">
        <v>13</v>
      </c>
    </row>
    <row r="89" spans="1:13" ht="14.25">
      <c r="A89" s="47"/>
      <c r="B89" s="288"/>
      <c r="C89" s="285"/>
      <c r="D89" s="264"/>
      <c r="E89" s="267"/>
      <c r="F89" s="270"/>
      <c r="G89" s="273"/>
      <c r="H89" s="276"/>
      <c r="I89" s="279"/>
      <c r="J89" s="282"/>
      <c r="K89" s="282"/>
      <c r="L89" s="254"/>
      <c r="M89" s="256"/>
    </row>
    <row r="90" spans="1:13" ht="147.75" customHeight="1" thickBot="1">
      <c r="A90" s="47"/>
      <c r="B90" s="289"/>
      <c r="C90" s="286"/>
      <c r="D90" s="265"/>
      <c r="E90" s="268"/>
      <c r="F90" s="271"/>
      <c r="G90" s="274"/>
      <c r="H90" s="277"/>
      <c r="I90" s="280"/>
      <c r="J90" s="283"/>
      <c r="K90" s="283"/>
      <c r="L90" s="255"/>
      <c r="M90" s="257"/>
    </row>
    <row r="91" spans="1:13" ht="26.25">
      <c r="A91" s="47" t="s">
        <v>117</v>
      </c>
      <c r="B91" s="287" t="s">
        <v>118</v>
      </c>
      <c r="C91" s="48"/>
      <c r="D91" s="263" t="s">
        <v>115</v>
      </c>
      <c r="E91" s="290">
        <v>0</v>
      </c>
      <c r="F91" s="291">
        <v>0</v>
      </c>
      <c r="G91" s="292">
        <v>0</v>
      </c>
      <c r="H91" s="293">
        <v>0</v>
      </c>
      <c r="I91" s="295">
        <v>0</v>
      </c>
      <c r="J91" s="297">
        <v>0</v>
      </c>
      <c r="K91" s="281">
        <v>0</v>
      </c>
      <c r="L91" s="258">
        <v>0</v>
      </c>
      <c r="M91" s="186"/>
    </row>
    <row r="92" spans="1:13" ht="14.25">
      <c r="A92" s="47"/>
      <c r="B92" s="288"/>
      <c r="C92" s="48"/>
      <c r="D92" s="264"/>
      <c r="E92" s="267"/>
      <c r="F92" s="270"/>
      <c r="G92" s="273"/>
      <c r="H92" s="276"/>
      <c r="I92" s="279"/>
      <c r="J92" s="282"/>
      <c r="K92" s="282"/>
      <c r="L92" s="259"/>
      <c r="M92" s="184"/>
    </row>
    <row r="93" spans="1:13" ht="146.25" customHeight="1" thickBot="1">
      <c r="A93" s="47"/>
      <c r="B93" s="288"/>
      <c r="C93" s="261">
        <v>453.7</v>
      </c>
      <c r="D93" s="265"/>
      <c r="E93" s="268"/>
      <c r="F93" s="271"/>
      <c r="G93" s="274"/>
      <c r="H93" s="294"/>
      <c r="I93" s="296"/>
      <c r="J93" s="284"/>
      <c r="K93" s="284"/>
      <c r="L93" s="260"/>
      <c r="M93" s="184"/>
    </row>
    <row r="94" spans="1:13" ht="14.25">
      <c r="A94" s="47"/>
      <c r="B94" s="288"/>
      <c r="C94" s="261"/>
      <c r="D94" s="263" t="s">
        <v>124</v>
      </c>
      <c r="E94" s="266">
        <v>0</v>
      </c>
      <c r="F94" s="269">
        <v>0</v>
      </c>
      <c r="G94" s="272">
        <v>0</v>
      </c>
      <c r="H94" s="275">
        <v>0</v>
      </c>
      <c r="I94" s="278">
        <v>453.7</v>
      </c>
      <c r="J94" s="281">
        <v>0</v>
      </c>
      <c r="K94" s="281">
        <v>0</v>
      </c>
      <c r="L94" s="253">
        <v>0</v>
      </c>
      <c r="M94" s="256" t="s">
        <v>13</v>
      </c>
    </row>
    <row r="95" spans="1:13" ht="14.25">
      <c r="A95" s="47"/>
      <c r="B95" s="288"/>
      <c r="C95" s="261"/>
      <c r="D95" s="264"/>
      <c r="E95" s="267"/>
      <c r="F95" s="270"/>
      <c r="G95" s="273"/>
      <c r="H95" s="276"/>
      <c r="I95" s="279"/>
      <c r="J95" s="282"/>
      <c r="K95" s="282"/>
      <c r="L95" s="254"/>
      <c r="M95" s="256"/>
    </row>
    <row r="96" spans="1:13" ht="237" customHeight="1" thickBot="1">
      <c r="A96" s="47"/>
      <c r="B96" s="289"/>
      <c r="C96" s="262"/>
      <c r="D96" s="265"/>
      <c r="E96" s="268"/>
      <c r="F96" s="271"/>
      <c r="G96" s="274"/>
      <c r="H96" s="277"/>
      <c r="I96" s="280"/>
      <c r="J96" s="283"/>
      <c r="K96" s="283"/>
      <c r="L96" s="255"/>
      <c r="M96" s="257"/>
    </row>
    <row r="97" spans="1:13" ht="26.25">
      <c r="A97" s="47" t="s">
        <v>119</v>
      </c>
      <c r="B97" s="287" t="s">
        <v>118</v>
      </c>
      <c r="C97" s="48"/>
      <c r="D97" s="263" t="s">
        <v>115</v>
      </c>
      <c r="E97" s="290">
        <v>0</v>
      </c>
      <c r="F97" s="291">
        <v>0</v>
      </c>
      <c r="G97" s="292"/>
      <c r="H97" s="293">
        <v>0</v>
      </c>
      <c r="I97" s="295">
        <v>0</v>
      </c>
      <c r="J97" s="297">
        <v>0</v>
      </c>
      <c r="K97" s="281">
        <v>0</v>
      </c>
      <c r="L97" s="258">
        <v>0</v>
      </c>
      <c r="M97" s="193"/>
    </row>
    <row r="98" spans="1:13" ht="28.5" customHeight="1">
      <c r="A98" s="47"/>
      <c r="B98" s="288"/>
      <c r="C98" s="48"/>
      <c r="D98" s="264"/>
      <c r="E98" s="267"/>
      <c r="F98" s="270"/>
      <c r="G98" s="273"/>
      <c r="H98" s="276"/>
      <c r="I98" s="279"/>
      <c r="J98" s="282"/>
      <c r="K98" s="282"/>
      <c r="L98" s="259"/>
      <c r="M98" s="187"/>
    </row>
    <row r="99" spans="1:13" ht="149.25" customHeight="1" thickBot="1">
      <c r="A99" s="47"/>
      <c r="B99" s="288"/>
      <c r="C99" s="261">
        <v>795</v>
      </c>
      <c r="D99" s="265"/>
      <c r="E99" s="268"/>
      <c r="F99" s="271"/>
      <c r="G99" s="274"/>
      <c r="H99" s="294"/>
      <c r="I99" s="296"/>
      <c r="J99" s="284"/>
      <c r="K99" s="284"/>
      <c r="L99" s="260"/>
      <c r="M99" s="187"/>
    </row>
    <row r="100" spans="1:13" ht="33.75" customHeight="1">
      <c r="A100" s="47"/>
      <c r="B100" s="288"/>
      <c r="C100" s="261"/>
      <c r="D100" s="263" t="s">
        <v>124</v>
      </c>
      <c r="E100" s="266">
        <v>0</v>
      </c>
      <c r="F100" s="269">
        <v>0</v>
      </c>
      <c r="G100" s="272">
        <v>0</v>
      </c>
      <c r="H100" s="275">
        <v>0</v>
      </c>
      <c r="I100" s="278">
        <v>795</v>
      </c>
      <c r="J100" s="281">
        <v>0</v>
      </c>
      <c r="K100" s="281">
        <v>0</v>
      </c>
      <c r="L100" s="253">
        <v>0</v>
      </c>
      <c r="M100" s="256" t="s">
        <v>13</v>
      </c>
    </row>
    <row r="101" spans="1:13" ht="14.25">
      <c r="A101" s="47"/>
      <c r="B101" s="288"/>
      <c r="C101" s="261"/>
      <c r="D101" s="264"/>
      <c r="E101" s="267"/>
      <c r="F101" s="270"/>
      <c r="G101" s="273"/>
      <c r="H101" s="276"/>
      <c r="I101" s="279"/>
      <c r="J101" s="282"/>
      <c r="K101" s="282"/>
      <c r="L101" s="254"/>
      <c r="M101" s="256"/>
    </row>
    <row r="102" spans="1:13" ht="218.25" customHeight="1" thickBot="1">
      <c r="A102" s="47"/>
      <c r="B102" s="289"/>
      <c r="C102" s="262"/>
      <c r="D102" s="265"/>
      <c r="E102" s="268"/>
      <c r="F102" s="271"/>
      <c r="G102" s="274"/>
      <c r="H102" s="277"/>
      <c r="I102" s="280"/>
      <c r="J102" s="283"/>
      <c r="K102" s="283"/>
      <c r="L102" s="255"/>
      <c r="M102" s="257"/>
    </row>
    <row r="103" spans="1:13" ht="51" customHeight="1">
      <c r="A103" s="47" t="s">
        <v>120</v>
      </c>
      <c r="B103" s="287" t="s">
        <v>121</v>
      </c>
      <c r="C103" s="48"/>
      <c r="D103" s="263" t="s">
        <v>115</v>
      </c>
      <c r="E103" s="290">
        <v>0</v>
      </c>
      <c r="F103" s="291">
        <v>0</v>
      </c>
      <c r="G103" s="292"/>
      <c r="H103" s="293">
        <v>0</v>
      </c>
      <c r="I103" s="295">
        <v>4211.644</v>
      </c>
      <c r="J103" s="297">
        <v>0</v>
      </c>
      <c r="K103" s="281">
        <v>0</v>
      </c>
      <c r="L103" s="258">
        <v>0</v>
      </c>
      <c r="M103" s="186"/>
    </row>
    <row r="104" spans="1:13" ht="159" customHeight="1" thickBot="1">
      <c r="A104" s="47"/>
      <c r="B104" s="288"/>
      <c r="C104" s="48"/>
      <c r="D104" s="264"/>
      <c r="E104" s="267"/>
      <c r="F104" s="270"/>
      <c r="G104" s="273"/>
      <c r="H104" s="276"/>
      <c r="I104" s="279"/>
      <c r="J104" s="282"/>
      <c r="K104" s="282"/>
      <c r="L104" s="259"/>
      <c r="M104" s="184"/>
    </row>
    <row r="105" spans="1:13" ht="15" hidden="1" thickBot="1">
      <c r="A105" s="47"/>
      <c r="B105" s="288"/>
      <c r="C105" s="261">
        <f>I103+I106</f>
        <v>4433.31</v>
      </c>
      <c r="D105" s="265"/>
      <c r="E105" s="268"/>
      <c r="F105" s="271"/>
      <c r="G105" s="274"/>
      <c r="H105" s="294"/>
      <c r="I105" s="296"/>
      <c r="J105" s="284"/>
      <c r="K105" s="284"/>
      <c r="L105" s="260"/>
      <c r="M105" s="184"/>
    </row>
    <row r="106" spans="1:13" ht="46.5" customHeight="1">
      <c r="A106" s="47"/>
      <c r="B106" s="288"/>
      <c r="C106" s="261"/>
      <c r="D106" s="263" t="s">
        <v>124</v>
      </c>
      <c r="E106" s="266">
        <v>0</v>
      </c>
      <c r="F106" s="269">
        <v>0</v>
      </c>
      <c r="G106" s="272">
        <v>0</v>
      </c>
      <c r="H106" s="275">
        <v>0</v>
      </c>
      <c r="I106" s="278">
        <v>221.666</v>
      </c>
      <c r="J106" s="281">
        <v>0</v>
      </c>
      <c r="K106" s="281">
        <v>0</v>
      </c>
      <c r="L106" s="253">
        <v>0</v>
      </c>
      <c r="M106" s="256" t="s">
        <v>13</v>
      </c>
    </row>
    <row r="107" spans="1:13" ht="60.75" customHeight="1">
      <c r="A107" s="47"/>
      <c r="B107" s="288"/>
      <c r="C107" s="261"/>
      <c r="D107" s="264"/>
      <c r="E107" s="267"/>
      <c r="F107" s="270"/>
      <c r="G107" s="273"/>
      <c r="H107" s="276"/>
      <c r="I107" s="279"/>
      <c r="J107" s="282"/>
      <c r="K107" s="282"/>
      <c r="L107" s="254"/>
      <c r="M107" s="256"/>
    </row>
    <row r="108" spans="1:13" ht="198.75" customHeight="1" thickBot="1">
      <c r="A108" s="47"/>
      <c r="B108" s="289"/>
      <c r="C108" s="262"/>
      <c r="D108" s="265"/>
      <c r="E108" s="268"/>
      <c r="F108" s="271"/>
      <c r="G108" s="274"/>
      <c r="H108" s="277"/>
      <c r="I108" s="280"/>
      <c r="J108" s="283"/>
      <c r="K108" s="283"/>
      <c r="L108" s="255"/>
      <c r="M108" s="257"/>
    </row>
    <row r="109" spans="1:13" ht="84" customHeight="1" thickBot="1">
      <c r="A109" s="398" t="s">
        <v>35</v>
      </c>
      <c r="B109" s="359" t="s">
        <v>27</v>
      </c>
      <c r="C109" s="374">
        <f>L109+L110+L111+L112+L113+L114</f>
        <v>17428.151569999998</v>
      </c>
      <c r="D109" s="22" t="s">
        <v>12</v>
      </c>
      <c r="E109" s="216">
        <f>E115+E118+E121+E124+E127+E130</f>
        <v>0</v>
      </c>
      <c r="F109" s="216">
        <f>F115+F118+F121+F124+F127+F130+F133+F139+F142+F148</f>
        <v>4186.313</v>
      </c>
      <c r="G109" s="21">
        <f>G115+G118+G121+G124+G127+G130+G133+G139+G142+G148</f>
        <v>0</v>
      </c>
      <c r="H109" s="75">
        <f>H115+H118+H121+H124+H127+H130+H133+H139+H142+H148</f>
        <v>0</v>
      </c>
      <c r="I109" s="104">
        <v>0</v>
      </c>
      <c r="J109" s="135">
        <v>0</v>
      </c>
      <c r="K109" s="3">
        <v>0</v>
      </c>
      <c r="L109" s="26">
        <f aca="true" t="shared" si="2" ref="L109:L130">H109+G109+F109+E109+I109+J109</f>
        <v>4186.313</v>
      </c>
      <c r="M109" s="321" t="s">
        <v>13</v>
      </c>
    </row>
    <row r="110" spans="1:13" ht="39">
      <c r="A110" s="399"/>
      <c r="B110" s="360"/>
      <c r="C110" s="375"/>
      <c r="D110" s="30" t="s">
        <v>61</v>
      </c>
      <c r="E110" s="220">
        <v>0</v>
      </c>
      <c r="F110" s="216">
        <f>F134</f>
        <v>900.71</v>
      </c>
      <c r="G110" s="21">
        <v>690.52</v>
      </c>
      <c r="H110" s="75">
        <v>0</v>
      </c>
      <c r="I110" s="105">
        <v>0</v>
      </c>
      <c r="J110" s="138">
        <v>0</v>
      </c>
      <c r="K110" s="4">
        <v>0</v>
      </c>
      <c r="L110" s="27">
        <f t="shared" si="2"/>
        <v>1591.23</v>
      </c>
      <c r="M110" s="396"/>
    </row>
    <row r="111" spans="1:13" ht="75" customHeight="1">
      <c r="A111" s="399"/>
      <c r="B111" s="360"/>
      <c r="C111" s="375"/>
      <c r="D111" s="11" t="s">
        <v>62</v>
      </c>
      <c r="E111" s="220">
        <v>0</v>
      </c>
      <c r="F111" s="216">
        <f>F135</f>
        <v>601.074</v>
      </c>
      <c r="G111" s="21">
        <v>0</v>
      </c>
      <c r="H111" s="75">
        <v>0</v>
      </c>
      <c r="I111" s="105">
        <v>0</v>
      </c>
      <c r="J111" s="138">
        <v>0</v>
      </c>
      <c r="K111" s="4">
        <v>0</v>
      </c>
      <c r="L111" s="27">
        <f>H111+G111+F111+E111+I111+J111+K111</f>
        <v>601.074</v>
      </c>
      <c r="M111" s="396"/>
    </row>
    <row r="112" spans="1:13" ht="39" customHeight="1">
      <c r="A112" s="399"/>
      <c r="B112" s="360"/>
      <c r="C112" s="375"/>
      <c r="D112" s="11" t="s">
        <v>63</v>
      </c>
      <c r="E112" s="220">
        <v>0</v>
      </c>
      <c r="F112" s="216">
        <f>F136</f>
        <v>78</v>
      </c>
      <c r="G112" s="21">
        <v>0</v>
      </c>
      <c r="H112" s="75">
        <v>0</v>
      </c>
      <c r="I112" s="105">
        <v>0</v>
      </c>
      <c r="J112" s="138">
        <v>0</v>
      </c>
      <c r="K112" s="4">
        <v>0</v>
      </c>
      <c r="L112" s="27">
        <f>H112+G112+F112+E112+I112+J112+K112</f>
        <v>78</v>
      </c>
      <c r="M112" s="396"/>
    </row>
    <row r="113" spans="1:13" ht="52.5">
      <c r="A113" s="399"/>
      <c r="B113" s="360"/>
      <c r="C113" s="375"/>
      <c r="D113" s="11" t="s">
        <v>56</v>
      </c>
      <c r="E113" s="221">
        <f>E116+E119+E122+E125+E128+E131</f>
        <v>940.747</v>
      </c>
      <c r="F113" s="214">
        <f>F116+F119+F122+F131+F128+F137+F140+F143+F149</f>
        <v>688.14757</v>
      </c>
      <c r="G113" s="12">
        <f>G116+G119+G122+G125+G128+G131+G143+G149</f>
        <v>1429.624</v>
      </c>
      <c r="H113" s="76">
        <f>H116+H119+H122+H125+H128+H131+H152</f>
        <v>656.974</v>
      </c>
      <c r="I113" s="105">
        <f>I116+I119+I122+I125+I128+I131+I137+I140+I143</f>
        <v>611.132</v>
      </c>
      <c r="J113" s="138">
        <v>3304.42</v>
      </c>
      <c r="K113" s="4">
        <f>K125</f>
        <v>3211.82</v>
      </c>
      <c r="L113" s="27">
        <f>H113+G113+F113+E113+I113+J113+K113</f>
        <v>10842.86457</v>
      </c>
      <c r="M113" s="396"/>
    </row>
    <row r="114" spans="1:13" ht="39" customHeight="1" thickBot="1">
      <c r="A114" s="400"/>
      <c r="B114" s="361"/>
      <c r="C114" s="376"/>
      <c r="D114" s="13" t="s">
        <v>122</v>
      </c>
      <c r="E114" s="222">
        <f>E117+E120+E123+E126+E129+E132+E138</f>
        <v>52.708</v>
      </c>
      <c r="F114" s="223">
        <f>F117+F120+F123+F129+F132+F138</f>
        <v>75.962</v>
      </c>
      <c r="G114" s="28">
        <f>G117+G120+G123+G126+G129+G132</f>
        <v>0</v>
      </c>
      <c r="H114" s="77">
        <f>H117+H120+H123+H126+H129+H132</f>
        <v>0</v>
      </c>
      <c r="I114" s="106">
        <v>0</v>
      </c>
      <c r="J114" s="139">
        <v>0</v>
      </c>
      <c r="K114" s="4">
        <v>0</v>
      </c>
      <c r="L114" s="29">
        <f>H114+G114+F114+E114+I114+J114+K114</f>
        <v>128.67000000000002</v>
      </c>
      <c r="M114" s="397"/>
    </row>
    <row r="115" spans="1:13" ht="77.25" customHeight="1">
      <c r="A115" s="351" t="s">
        <v>36</v>
      </c>
      <c r="B115" s="359" t="s">
        <v>28</v>
      </c>
      <c r="C115" s="308">
        <f>L115+L116+L117</f>
        <v>803.905</v>
      </c>
      <c r="D115" s="30" t="s">
        <v>12</v>
      </c>
      <c r="E115" s="215">
        <v>0</v>
      </c>
      <c r="F115" s="229">
        <v>0</v>
      </c>
      <c r="G115" s="2">
        <v>0</v>
      </c>
      <c r="H115" s="71">
        <v>0</v>
      </c>
      <c r="I115" s="104">
        <v>0</v>
      </c>
      <c r="J115" s="135">
        <v>0</v>
      </c>
      <c r="K115" s="4">
        <v>0</v>
      </c>
      <c r="L115" s="25">
        <f t="shared" si="2"/>
        <v>0</v>
      </c>
      <c r="M115" s="335" t="s">
        <v>13</v>
      </c>
    </row>
    <row r="116" spans="1:13" ht="52.5">
      <c r="A116" s="352"/>
      <c r="B116" s="360"/>
      <c r="C116" s="309"/>
      <c r="D116" s="11" t="s">
        <v>56</v>
      </c>
      <c r="E116" s="214">
        <v>773.905</v>
      </c>
      <c r="F116" s="230">
        <v>0</v>
      </c>
      <c r="G116" s="4">
        <v>0</v>
      </c>
      <c r="H116" s="72">
        <v>0</v>
      </c>
      <c r="I116" s="105">
        <v>0</v>
      </c>
      <c r="J116" s="138">
        <v>0</v>
      </c>
      <c r="K116" s="4">
        <v>0</v>
      </c>
      <c r="L116" s="27">
        <f t="shared" si="2"/>
        <v>773.905</v>
      </c>
      <c r="M116" s="336"/>
    </row>
    <row r="117" spans="1:13" ht="146.25" customHeight="1" thickBot="1">
      <c r="A117" s="353"/>
      <c r="B117" s="361"/>
      <c r="C117" s="310"/>
      <c r="D117" s="13" t="s">
        <v>122</v>
      </c>
      <c r="E117" s="223">
        <v>30</v>
      </c>
      <c r="F117" s="231">
        <v>0</v>
      </c>
      <c r="G117" s="31">
        <v>0</v>
      </c>
      <c r="H117" s="74">
        <v>0</v>
      </c>
      <c r="I117" s="106">
        <v>0</v>
      </c>
      <c r="J117" s="139">
        <v>0</v>
      </c>
      <c r="K117" s="4">
        <v>0</v>
      </c>
      <c r="L117" s="29">
        <f t="shared" si="2"/>
        <v>30</v>
      </c>
      <c r="M117" s="337"/>
    </row>
    <row r="118" spans="1:13" ht="39">
      <c r="A118" s="351" t="s">
        <v>37</v>
      </c>
      <c r="B118" s="385" t="s">
        <v>29</v>
      </c>
      <c r="C118" s="308">
        <f>L118+L119+L120</f>
        <v>137.55</v>
      </c>
      <c r="D118" s="10" t="s">
        <v>12</v>
      </c>
      <c r="E118" s="215">
        <v>0</v>
      </c>
      <c r="F118" s="229">
        <v>0</v>
      </c>
      <c r="G118" s="2">
        <v>0</v>
      </c>
      <c r="H118" s="71">
        <v>0</v>
      </c>
      <c r="I118" s="104">
        <v>0</v>
      </c>
      <c r="J118" s="135">
        <v>0</v>
      </c>
      <c r="K118" s="4">
        <v>0</v>
      </c>
      <c r="L118" s="25">
        <f t="shared" si="2"/>
        <v>0</v>
      </c>
      <c r="M118" s="335" t="s">
        <v>13</v>
      </c>
    </row>
    <row r="119" spans="1:13" ht="52.5">
      <c r="A119" s="352"/>
      <c r="B119" s="386"/>
      <c r="C119" s="309"/>
      <c r="D119" s="11" t="s">
        <v>56</v>
      </c>
      <c r="E119" s="214">
        <v>114.842</v>
      </c>
      <c r="F119" s="230">
        <v>0</v>
      </c>
      <c r="G119" s="4">
        <v>0</v>
      </c>
      <c r="H119" s="72">
        <v>0</v>
      </c>
      <c r="I119" s="105">
        <v>0</v>
      </c>
      <c r="J119" s="138">
        <v>0</v>
      </c>
      <c r="K119" s="4">
        <v>0</v>
      </c>
      <c r="L119" s="27">
        <f t="shared" si="2"/>
        <v>114.842</v>
      </c>
      <c r="M119" s="336"/>
    </row>
    <row r="120" spans="1:13" ht="114.75" customHeight="1" thickBot="1">
      <c r="A120" s="353"/>
      <c r="B120" s="387"/>
      <c r="C120" s="310"/>
      <c r="D120" s="13" t="s">
        <v>122</v>
      </c>
      <c r="E120" s="223">
        <v>22.708</v>
      </c>
      <c r="F120" s="231">
        <v>0</v>
      </c>
      <c r="G120" s="31">
        <v>0</v>
      </c>
      <c r="H120" s="74">
        <v>0</v>
      </c>
      <c r="I120" s="106">
        <v>0</v>
      </c>
      <c r="J120" s="139">
        <v>0</v>
      </c>
      <c r="K120" s="4">
        <v>0</v>
      </c>
      <c r="L120" s="29">
        <f t="shared" si="2"/>
        <v>22.708</v>
      </c>
      <c r="M120" s="337"/>
    </row>
    <row r="121" spans="1:13" ht="39">
      <c r="A121" s="394" t="s">
        <v>38</v>
      </c>
      <c r="B121" s="386" t="s">
        <v>57</v>
      </c>
      <c r="C121" s="390">
        <f>L121+L122+L123</f>
        <v>375.176</v>
      </c>
      <c r="D121" s="30" t="s">
        <v>12</v>
      </c>
      <c r="E121" s="216">
        <v>0</v>
      </c>
      <c r="F121" s="235">
        <v>0</v>
      </c>
      <c r="G121" s="3">
        <v>0</v>
      </c>
      <c r="H121" s="81">
        <v>0</v>
      </c>
      <c r="I121" s="104">
        <v>0</v>
      </c>
      <c r="J121" s="135">
        <v>0</v>
      </c>
      <c r="K121" s="4">
        <v>0</v>
      </c>
      <c r="L121" s="26">
        <f t="shared" si="2"/>
        <v>0</v>
      </c>
      <c r="M121" s="388" t="s">
        <v>13</v>
      </c>
    </row>
    <row r="122" spans="1:13" ht="52.5">
      <c r="A122" s="352"/>
      <c r="B122" s="386"/>
      <c r="C122" s="309"/>
      <c r="D122" s="11" t="s">
        <v>56</v>
      </c>
      <c r="E122" s="214">
        <v>0</v>
      </c>
      <c r="F122" s="240">
        <v>375.176</v>
      </c>
      <c r="G122" s="4">
        <v>0</v>
      </c>
      <c r="H122" s="72">
        <v>0</v>
      </c>
      <c r="I122" s="105">
        <v>0</v>
      </c>
      <c r="J122" s="138">
        <v>0</v>
      </c>
      <c r="K122" s="4">
        <v>0</v>
      </c>
      <c r="L122" s="27">
        <f t="shared" si="2"/>
        <v>375.176</v>
      </c>
      <c r="M122" s="336"/>
    </row>
    <row r="123" spans="1:13" ht="237.75" customHeight="1" thickBot="1">
      <c r="A123" s="355"/>
      <c r="B123" s="386"/>
      <c r="C123" s="393"/>
      <c r="D123" s="19" t="s">
        <v>122</v>
      </c>
      <c r="E123" s="207">
        <v>0</v>
      </c>
      <c r="F123" s="236">
        <v>0</v>
      </c>
      <c r="G123" s="18">
        <v>0</v>
      </c>
      <c r="H123" s="80">
        <v>0</v>
      </c>
      <c r="I123" s="106">
        <v>0</v>
      </c>
      <c r="J123" s="139">
        <v>0</v>
      </c>
      <c r="K123" s="4">
        <v>0</v>
      </c>
      <c r="L123" s="64">
        <f t="shared" si="2"/>
        <v>0</v>
      </c>
      <c r="M123" s="389"/>
    </row>
    <row r="124" spans="1:13" ht="27" customHeight="1">
      <c r="A124" s="380" t="s">
        <v>39</v>
      </c>
      <c r="B124" s="385" t="s">
        <v>59</v>
      </c>
      <c r="C124" s="308">
        <f>L124+L125+L126</f>
        <v>7127.372</v>
      </c>
      <c r="D124" s="10" t="s">
        <v>12</v>
      </c>
      <c r="E124" s="215">
        <v>0</v>
      </c>
      <c r="F124" s="229">
        <v>0</v>
      </c>
      <c r="G124" s="2">
        <v>0</v>
      </c>
      <c r="H124" s="71">
        <v>0</v>
      </c>
      <c r="I124" s="104">
        <v>0</v>
      </c>
      <c r="J124" s="135">
        <v>0</v>
      </c>
      <c r="K124" s="4">
        <v>0</v>
      </c>
      <c r="L124" s="25">
        <f>H124+G124+F124+E124+I124+J124+K124</f>
        <v>0</v>
      </c>
      <c r="M124" s="335" t="s">
        <v>13</v>
      </c>
    </row>
    <row r="125" spans="1:13" ht="186" customHeight="1">
      <c r="A125" s="381"/>
      <c r="B125" s="386"/>
      <c r="C125" s="309"/>
      <c r="D125" s="11" t="s">
        <v>56</v>
      </c>
      <c r="E125" s="214">
        <v>0</v>
      </c>
      <c r="F125" s="230">
        <v>0</v>
      </c>
      <c r="G125" s="4">
        <v>0</v>
      </c>
      <c r="H125" s="72">
        <v>0</v>
      </c>
      <c r="I125" s="105">
        <v>611.132</v>
      </c>
      <c r="J125" s="138">
        <v>3304.42</v>
      </c>
      <c r="K125" s="4">
        <v>3211.82</v>
      </c>
      <c r="L125" s="27">
        <f>H125+G125+F125+E125+I125+J125+K125</f>
        <v>7127.372</v>
      </c>
      <c r="M125" s="336"/>
    </row>
    <row r="126" spans="1:13" ht="133.5" customHeight="1" thickBot="1">
      <c r="A126" s="382"/>
      <c r="B126" s="387"/>
      <c r="C126" s="310"/>
      <c r="D126" s="13" t="s">
        <v>122</v>
      </c>
      <c r="E126" s="223">
        <v>0</v>
      </c>
      <c r="F126" s="231">
        <v>0</v>
      </c>
      <c r="G126" s="31">
        <v>0</v>
      </c>
      <c r="H126" s="74">
        <v>0</v>
      </c>
      <c r="I126" s="106">
        <v>0</v>
      </c>
      <c r="J126" s="139">
        <v>0</v>
      </c>
      <c r="K126" s="4">
        <v>0</v>
      </c>
      <c r="L126" s="29">
        <f>H126+G126+F126+E126+I126+J126+K126</f>
        <v>0</v>
      </c>
      <c r="M126" s="337"/>
    </row>
    <row r="127" spans="1:13" s="101" customFormat="1" ht="133.5" customHeight="1">
      <c r="A127" s="383" t="s">
        <v>40</v>
      </c>
      <c r="B127" s="386" t="s">
        <v>64</v>
      </c>
      <c r="C127" s="390">
        <f>L127+L128+L129</f>
        <v>2024.034</v>
      </c>
      <c r="D127" s="30" t="s">
        <v>12</v>
      </c>
      <c r="E127" s="216">
        <v>0</v>
      </c>
      <c r="F127" s="235">
        <v>1922.832</v>
      </c>
      <c r="G127" s="3">
        <v>0</v>
      </c>
      <c r="H127" s="81">
        <v>0</v>
      </c>
      <c r="I127" s="104">
        <v>0</v>
      </c>
      <c r="J127" s="135">
        <v>0</v>
      </c>
      <c r="K127" s="4">
        <v>0</v>
      </c>
      <c r="L127" s="26">
        <f t="shared" si="2"/>
        <v>1922.832</v>
      </c>
      <c r="M127" s="388" t="s">
        <v>13</v>
      </c>
    </row>
    <row r="128" spans="1:13" s="101" customFormat="1" ht="288" customHeight="1">
      <c r="A128" s="381"/>
      <c r="B128" s="386"/>
      <c r="C128" s="309"/>
      <c r="D128" s="11" t="s">
        <v>56</v>
      </c>
      <c r="E128" s="214">
        <v>0</v>
      </c>
      <c r="F128" s="230">
        <v>101.202</v>
      </c>
      <c r="G128" s="4">
        <v>0</v>
      </c>
      <c r="H128" s="72">
        <v>0</v>
      </c>
      <c r="I128" s="105">
        <v>0</v>
      </c>
      <c r="J128" s="138">
        <v>0</v>
      </c>
      <c r="K128" s="4">
        <v>0</v>
      </c>
      <c r="L128" s="27">
        <f t="shared" si="2"/>
        <v>101.202</v>
      </c>
      <c r="M128" s="336"/>
    </row>
    <row r="129" spans="1:13" ht="27" thickBot="1">
      <c r="A129" s="384"/>
      <c r="B129" s="386"/>
      <c r="C129" s="310"/>
      <c r="D129" s="13" t="s">
        <v>122</v>
      </c>
      <c r="E129" s="207">
        <v>0</v>
      </c>
      <c r="F129" s="236">
        <v>0</v>
      </c>
      <c r="G129" s="18">
        <v>0</v>
      </c>
      <c r="H129" s="80">
        <v>0</v>
      </c>
      <c r="I129" s="106">
        <v>0</v>
      </c>
      <c r="J129" s="139">
        <v>0</v>
      </c>
      <c r="K129" s="4"/>
      <c r="L129" s="64">
        <f t="shared" si="2"/>
        <v>0</v>
      </c>
      <c r="M129" s="337"/>
    </row>
    <row r="130" spans="1:13" ht="39">
      <c r="A130" s="351" t="s">
        <v>41</v>
      </c>
      <c r="B130" s="344" t="s">
        <v>30</v>
      </c>
      <c r="C130" s="308">
        <f>L130+L131+L132</f>
        <v>144.63857000000002</v>
      </c>
      <c r="D130" s="10" t="s">
        <v>12</v>
      </c>
      <c r="E130" s="224">
        <v>0</v>
      </c>
      <c r="F130" s="229">
        <v>0</v>
      </c>
      <c r="G130" s="2">
        <v>0</v>
      </c>
      <c r="H130" s="71">
        <v>0</v>
      </c>
      <c r="I130" s="104">
        <v>0</v>
      </c>
      <c r="J130" s="135">
        <v>0</v>
      </c>
      <c r="K130" s="4">
        <v>0</v>
      </c>
      <c r="L130" s="25">
        <f t="shared" si="2"/>
        <v>0</v>
      </c>
      <c r="M130" s="335" t="s">
        <v>13</v>
      </c>
    </row>
    <row r="131" spans="1:13" ht="74.25" customHeight="1">
      <c r="A131" s="352"/>
      <c r="B131" s="345"/>
      <c r="C131" s="309"/>
      <c r="D131" s="11" t="s">
        <v>56</v>
      </c>
      <c r="E131" s="221">
        <v>52</v>
      </c>
      <c r="F131" s="230">
        <v>92.63857</v>
      </c>
      <c r="G131" s="4">
        <v>0</v>
      </c>
      <c r="H131" s="72">
        <v>0</v>
      </c>
      <c r="I131" s="105">
        <v>0</v>
      </c>
      <c r="J131" s="138">
        <v>0</v>
      </c>
      <c r="K131" s="4">
        <v>0</v>
      </c>
      <c r="L131" s="27">
        <f>E131+F131+G131+H131+I131+J131</f>
        <v>144.63857000000002</v>
      </c>
      <c r="M131" s="336"/>
    </row>
    <row r="132" spans="1:13" ht="92.25" customHeight="1" thickBot="1">
      <c r="A132" s="355"/>
      <c r="B132" s="346"/>
      <c r="C132" s="393"/>
      <c r="D132" s="19" t="s">
        <v>122</v>
      </c>
      <c r="E132" s="217">
        <v>0</v>
      </c>
      <c r="F132" s="236">
        <v>0</v>
      </c>
      <c r="G132" s="18">
        <v>0</v>
      </c>
      <c r="H132" s="80">
        <v>0</v>
      </c>
      <c r="I132" s="106">
        <v>0</v>
      </c>
      <c r="J132" s="139">
        <v>0</v>
      </c>
      <c r="K132" s="4">
        <v>0</v>
      </c>
      <c r="L132" s="29">
        <f aca="true" t="shared" si="3" ref="L132:L137">H132+G132+F132+E132+I132+J132</f>
        <v>0</v>
      </c>
      <c r="M132" s="389"/>
    </row>
    <row r="133" spans="1:13" ht="39.75" thickBot="1">
      <c r="A133" s="401" t="s">
        <v>60</v>
      </c>
      <c r="B133" s="344" t="s">
        <v>65</v>
      </c>
      <c r="C133" s="347">
        <f>L133+L134+L135+L136+L137+L138</f>
        <v>2346.266</v>
      </c>
      <c r="D133" s="33" t="s">
        <v>12</v>
      </c>
      <c r="E133" s="224">
        <v>0</v>
      </c>
      <c r="F133" s="229">
        <v>0</v>
      </c>
      <c r="G133" s="2">
        <v>0</v>
      </c>
      <c r="H133" s="69">
        <v>0</v>
      </c>
      <c r="I133" s="104">
        <v>0</v>
      </c>
      <c r="J133" s="135">
        <v>0</v>
      </c>
      <c r="K133" s="4">
        <v>0</v>
      </c>
      <c r="L133" s="25">
        <f t="shared" si="3"/>
        <v>0</v>
      </c>
      <c r="M133" s="321" t="s">
        <v>13</v>
      </c>
    </row>
    <row r="134" spans="1:13" ht="100.5" customHeight="1">
      <c r="A134" s="402"/>
      <c r="B134" s="345"/>
      <c r="C134" s="348"/>
      <c r="D134" s="33" t="s">
        <v>61</v>
      </c>
      <c r="E134" s="220">
        <v>0</v>
      </c>
      <c r="F134" s="235">
        <v>900.71</v>
      </c>
      <c r="G134" s="3">
        <v>690.52</v>
      </c>
      <c r="H134" s="96">
        <v>0</v>
      </c>
      <c r="I134" s="105">
        <v>0</v>
      </c>
      <c r="J134" s="138">
        <v>0</v>
      </c>
      <c r="K134" s="4">
        <v>0</v>
      </c>
      <c r="L134" s="27">
        <f t="shared" si="3"/>
        <v>1591.23</v>
      </c>
      <c r="M134" s="396"/>
    </row>
    <row r="135" spans="1:13" ht="14.25">
      <c r="A135" s="402"/>
      <c r="B135" s="345"/>
      <c r="C135" s="348"/>
      <c r="D135" s="35" t="s">
        <v>62</v>
      </c>
      <c r="E135" s="220">
        <v>0</v>
      </c>
      <c r="F135" s="235">
        <v>601.074</v>
      </c>
      <c r="G135" s="3">
        <v>0</v>
      </c>
      <c r="H135" s="96">
        <v>0</v>
      </c>
      <c r="I135" s="105">
        <v>0</v>
      </c>
      <c r="J135" s="138">
        <v>0</v>
      </c>
      <c r="K135" s="4">
        <v>0</v>
      </c>
      <c r="L135" s="27">
        <f t="shared" si="3"/>
        <v>601.074</v>
      </c>
      <c r="M135" s="396"/>
    </row>
    <row r="136" spans="1:13" ht="14.25">
      <c r="A136" s="402"/>
      <c r="B136" s="345"/>
      <c r="C136" s="348"/>
      <c r="D136" s="35" t="s">
        <v>63</v>
      </c>
      <c r="E136" s="220">
        <v>0</v>
      </c>
      <c r="F136" s="235">
        <v>78</v>
      </c>
      <c r="G136" s="3">
        <v>0</v>
      </c>
      <c r="H136" s="96">
        <v>0</v>
      </c>
      <c r="I136" s="105">
        <v>0</v>
      </c>
      <c r="J136" s="138">
        <v>0</v>
      </c>
      <c r="K136" s="4">
        <v>0</v>
      </c>
      <c r="L136" s="27">
        <f t="shared" si="3"/>
        <v>78</v>
      </c>
      <c r="M136" s="396"/>
    </row>
    <row r="137" spans="1:13" ht="130.5" customHeight="1" thickBot="1">
      <c r="A137" s="402"/>
      <c r="B137" s="345"/>
      <c r="C137" s="348"/>
      <c r="D137" s="36" t="s">
        <v>56</v>
      </c>
      <c r="E137" s="221">
        <v>0</v>
      </c>
      <c r="F137" s="230">
        <v>0</v>
      </c>
      <c r="G137" s="4">
        <v>0</v>
      </c>
      <c r="H137" s="70">
        <v>0</v>
      </c>
      <c r="I137" s="106">
        <v>0</v>
      </c>
      <c r="J137" s="139">
        <v>0</v>
      </c>
      <c r="K137" s="4">
        <v>0</v>
      </c>
      <c r="L137" s="27">
        <f t="shared" si="3"/>
        <v>0</v>
      </c>
      <c r="M137" s="396"/>
    </row>
    <row r="138" spans="1:13" ht="27" thickBot="1">
      <c r="A138" s="403"/>
      <c r="B138" s="346"/>
      <c r="C138" s="349"/>
      <c r="D138" s="38" t="s">
        <v>122</v>
      </c>
      <c r="E138" s="222">
        <v>0</v>
      </c>
      <c r="F138" s="231">
        <v>75.962</v>
      </c>
      <c r="G138" s="31">
        <v>0</v>
      </c>
      <c r="H138" s="74">
        <v>0</v>
      </c>
      <c r="I138" s="104"/>
      <c r="J138" s="135"/>
      <c r="K138" s="4">
        <v>0</v>
      </c>
      <c r="L138" s="29">
        <f>H138+G138+F138+E138</f>
        <v>75.962</v>
      </c>
      <c r="M138" s="397"/>
    </row>
    <row r="139" spans="1:13" ht="39">
      <c r="A139" s="411" t="s">
        <v>66</v>
      </c>
      <c r="B139" s="344" t="s">
        <v>67</v>
      </c>
      <c r="C139" s="308">
        <f>L139+L140+L141+L142</f>
        <v>2382.612</v>
      </c>
      <c r="D139" s="10" t="s">
        <v>12</v>
      </c>
      <c r="E139" s="215">
        <v>0</v>
      </c>
      <c r="F139" s="229">
        <v>2263.481</v>
      </c>
      <c r="G139" s="2">
        <v>0</v>
      </c>
      <c r="H139" s="71">
        <v>0</v>
      </c>
      <c r="I139" s="105">
        <v>0</v>
      </c>
      <c r="J139" s="138">
        <v>0</v>
      </c>
      <c r="K139" s="4">
        <v>0</v>
      </c>
      <c r="L139" s="25">
        <f>H139+G139+F139+E139+I139+J139</f>
        <v>2263.481</v>
      </c>
      <c r="M139" s="335" t="s">
        <v>53</v>
      </c>
    </row>
    <row r="140" spans="1:13" ht="165" customHeight="1">
      <c r="A140" s="412"/>
      <c r="B140" s="345"/>
      <c r="C140" s="309"/>
      <c r="D140" s="11" t="s">
        <v>56</v>
      </c>
      <c r="E140" s="214">
        <v>0</v>
      </c>
      <c r="F140" s="230">
        <v>119.131</v>
      </c>
      <c r="G140" s="4">
        <v>0</v>
      </c>
      <c r="H140" s="72">
        <v>0</v>
      </c>
      <c r="I140" s="105">
        <v>0</v>
      </c>
      <c r="J140" s="138">
        <v>0</v>
      </c>
      <c r="K140" s="4">
        <v>0</v>
      </c>
      <c r="L140" s="27">
        <f>H140+G140+F140+E140+I140+J140</f>
        <v>119.131</v>
      </c>
      <c r="M140" s="336"/>
    </row>
    <row r="141" spans="1:13" ht="45" customHeight="1" thickBot="1">
      <c r="A141" s="413"/>
      <c r="B141" s="346"/>
      <c r="C141" s="310"/>
      <c r="D141" s="13" t="s">
        <v>122</v>
      </c>
      <c r="E141" s="223">
        <v>0</v>
      </c>
      <c r="F141" s="231">
        <v>0</v>
      </c>
      <c r="G141" s="31">
        <v>0</v>
      </c>
      <c r="H141" s="74">
        <v>0</v>
      </c>
      <c r="I141" s="107">
        <v>0</v>
      </c>
      <c r="J141" s="140">
        <v>0</v>
      </c>
      <c r="K141" s="4">
        <v>0</v>
      </c>
      <c r="L141" s="29">
        <f>H141+G141+F141+E141+I141+J141</f>
        <v>0</v>
      </c>
      <c r="M141" s="337"/>
    </row>
    <row r="142" spans="1:13" ht="39.75" thickBot="1">
      <c r="A142" s="39"/>
      <c r="B142" s="15"/>
      <c r="C142" s="202"/>
      <c r="D142" s="23" t="s">
        <v>83</v>
      </c>
      <c r="E142" s="225">
        <v>0</v>
      </c>
      <c r="F142" s="241">
        <v>0</v>
      </c>
      <c r="G142" s="40">
        <v>0</v>
      </c>
      <c r="H142" s="78">
        <v>0</v>
      </c>
      <c r="I142" s="116">
        <v>0</v>
      </c>
      <c r="J142" s="150">
        <v>0</v>
      </c>
      <c r="K142" s="4">
        <v>0</v>
      </c>
      <c r="L142" s="65">
        <f>H142+G859+F142+E142+I142+J142</f>
        <v>0</v>
      </c>
      <c r="M142" s="321" t="s">
        <v>13</v>
      </c>
    </row>
    <row r="143" spans="1:13" ht="338.25" customHeight="1" thickBot="1">
      <c r="A143" s="39" t="s">
        <v>82</v>
      </c>
      <c r="B143" s="15" t="s">
        <v>85</v>
      </c>
      <c r="C143" s="202">
        <f>L142+L143+L145</f>
        <v>99.834</v>
      </c>
      <c r="D143" s="22" t="s">
        <v>56</v>
      </c>
      <c r="E143" s="225">
        <v>0</v>
      </c>
      <c r="F143" s="241">
        <v>0</v>
      </c>
      <c r="G143" s="40">
        <v>99.834</v>
      </c>
      <c r="H143" s="78">
        <v>0</v>
      </c>
      <c r="I143" s="104">
        <v>0</v>
      </c>
      <c r="J143" s="135">
        <v>0</v>
      </c>
      <c r="K143" s="4">
        <v>0</v>
      </c>
      <c r="L143" s="65">
        <f>H143+G143+F143+E143+I143+J143</f>
        <v>99.834</v>
      </c>
      <c r="M143" s="432"/>
    </row>
    <row r="144" spans="1:13" s="68" customFormat="1" ht="30" customHeight="1" thickBot="1">
      <c r="A144" s="39"/>
      <c r="B144" s="15"/>
      <c r="C144" s="202"/>
      <c r="D144" s="23" t="s">
        <v>122</v>
      </c>
      <c r="E144" s="225">
        <v>0</v>
      </c>
      <c r="F144" s="241">
        <v>0</v>
      </c>
      <c r="G144" s="40">
        <v>0</v>
      </c>
      <c r="H144" s="78">
        <v>0</v>
      </c>
      <c r="I144" s="105">
        <v>0</v>
      </c>
      <c r="J144" s="138">
        <v>0</v>
      </c>
      <c r="K144" s="4">
        <v>0</v>
      </c>
      <c r="L144" s="65">
        <f>E144+F144+G144+H144+I144+J144</f>
        <v>0</v>
      </c>
      <c r="M144" s="433"/>
    </row>
    <row r="145" spans="1:13" s="68" customFormat="1" ht="76.5" customHeight="1">
      <c r="A145" s="39"/>
      <c r="B145" s="15"/>
      <c r="C145" s="202"/>
      <c r="D145" s="443" t="s">
        <v>122</v>
      </c>
      <c r="E145" s="436">
        <v>0</v>
      </c>
      <c r="F145" s="444">
        <v>0</v>
      </c>
      <c r="G145" s="445">
        <v>0</v>
      </c>
      <c r="H145" s="448">
        <v>0</v>
      </c>
      <c r="I145" s="331">
        <v>0</v>
      </c>
      <c r="J145" s="332">
        <v>0</v>
      </c>
      <c r="K145" s="419">
        <v>0</v>
      </c>
      <c r="L145" s="449">
        <f>H145+G145+F145+E145+I146+J146</f>
        <v>0</v>
      </c>
      <c r="M145" s="88"/>
    </row>
    <row r="146" spans="1:13" s="68" customFormat="1" ht="110.25" customHeight="1">
      <c r="A146" s="39"/>
      <c r="B146" s="15"/>
      <c r="C146" s="202"/>
      <c r="D146" s="264"/>
      <c r="E146" s="267"/>
      <c r="F146" s="270"/>
      <c r="G146" s="446"/>
      <c r="H146" s="306"/>
      <c r="I146" s="452"/>
      <c r="J146" s="417"/>
      <c r="K146" s="312"/>
      <c r="L146" s="450"/>
      <c r="M146" s="88"/>
    </row>
    <row r="147" spans="1:13" ht="15" thickBot="1">
      <c r="A147" s="39"/>
      <c r="B147" s="15"/>
      <c r="C147" s="202"/>
      <c r="D147" s="265"/>
      <c r="E147" s="328"/>
      <c r="F147" s="330"/>
      <c r="G147" s="447"/>
      <c r="H147" s="307"/>
      <c r="I147" s="453"/>
      <c r="J147" s="418"/>
      <c r="K147" s="313"/>
      <c r="L147" s="451"/>
      <c r="M147" s="88"/>
    </row>
    <row r="148" spans="1:13" ht="39.75" thickBot="1">
      <c r="A148" s="32"/>
      <c r="B148" s="14"/>
      <c r="C148" s="201"/>
      <c r="D148" s="211" t="s">
        <v>83</v>
      </c>
      <c r="E148" s="226">
        <v>0</v>
      </c>
      <c r="F148" s="242">
        <v>0</v>
      </c>
      <c r="G148" s="45">
        <v>0</v>
      </c>
      <c r="H148" s="129">
        <v>0</v>
      </c>
      <c r="I148" s="117">
        <v>0</v>
      </c>
      <c r="J148" s="151">
        <v>0</v>
      </c>
      <c r="K148" s="67">
        <v>0</v>
      </c>
      <c r="L148" s="54">
        <f>H148+G148+F148+E148+I148+J148</f>
        <v>0</v>
      </c>
      <c r="M148" s="89"/>
    </row>
    <row r="149" spans="1:14" ht="254.25" customHeight="1" thickBot="1">
      <c r="A149" s="34" t="s">
        <v>86</v>
      </c>
      <c r="B149" s="15" t="s">
        <v>87</v>
      </c>
      <c r="C149" s="202">
        <f>L148+L149+L150</f>
        <v>1329.79</v>
      </c>
      <c r="D149" s="212" t="s">
        <v>56</v>
      </c>
      <c r="E149" s="227">
        <v>0</v>
      </c>
      <c r="F149" s="243">
        <v>0</v>
      </c>
      <c r="G149" s="198">
        <v>1329.79</v>
      </c>
      <c r="H149" s="130">
        <v>0</v>
      </c>
      <c r="I149" s="112">
        <v>0</v>
      </c>
      <c r="J149" s="145">
        <v>0</v>
      </c>
      <c r="K149" s="67">
        <v>0</v>
      </c>
      <c r="L149" s="56">
        <f>H149+G149+F149+E149+I149+J149</f>
        <v>1329.79</v>
      </c>
      <c r="M149" s="90" t="s">
        <v>13</v>
      </c>
      <c r="N149" s="1"/>
    </row>
    <row r="150" spans="1:13" ht="27" thickBot="1">
      <c r="A150" s="37"/>
      <c r="B150" s="16"/>
      <c r="C150" s="203"/>
      <c r="D150" s="211" t="s">
        <v>122</v>
      </c>
      <c r="E150" s="226">
        <v>0</v>
      </c>
      <c r="F150" s="242">
        <v>0</v>
      </c>
      <c r="G150" s="45">
        <v>0</v>
      </c>
      <c r="H150" s="129">
        <v>0</v>
      </c>
      <c r="I150" s="111">
        <v>0</v>
      </c>
      <c r="J150" s="144">
        <v>0</v>
      </c>
      <c r="K150" s="67"/>
      <c r="L150" s="54">
        <f>G150+F150+E150+I150+J150</f>
        <v>0</v>
      </c>
      <c r="M150" s="91"/>
    </row>
    <row r="151" spans="1:13" ht="39.75" thickBot="1">
      <c r="A151" s="39"/>
      <c r="B151" s="15"/>
      <c r="C151" s="202"/>
      <c r="D151" s="213" t="s">
        <v>83</v>
      </c>
      <c r="E151" s="228">
        <v>0</v>
      </c>
      <c r="F151" s="244">
        <v>0</v>
      </c>
      <c r="G151" s="197">
        <v>0</v>
      </c>
      <c r="H151" s="131">
        <v>0</v>
      </c>
      <c r="I151" s="120">
        <v>0</v>
      </c>
      <c r="J151" s="152">
        <v>0</v>
      </c>
      <c r="K151" s="67">
        <v>0</v>
      </c>
      <c r="L151" s="98">
        <v>0</v>
      </c>
      <c r="M151" s="100"/>
    </row>
    <row r="152" spans="1:13" ht="408.75" customHeight="1" thickBot="1">
      <c r="A152" s="39" t="s">
        <v>107</v>
      </c>
      <c r="B152" s="15" t="s">
        <v>108</v>
      </c>
      <c r="C152" s="202">
        <f>E152+F152+G152+H152+I152+J152+L152</f>
        <v>656.974</v>
      </c>
      <c r="D152" s="213" t="s">
        <v>124</v>
      </c>
      <c r="E152" s="228">
        <v>0</v>
      </c>
      <c r="F152" s="244">
        <v>0</v>
      </c>
      <c r="G152" s="197">
        <v>0</v>
      </c>
      <c r="H152" s="131">
        <v>656.974</v>
      </c>
      <c r="I152" s="109">
        <v>0</v>
      </c>
      <c r="J152" s="142">
        <v>0</v>
      </c>
      <c r="K152" s="67">
        <v>0</v>
      </c>
      <c r="L152" s="98">
        <v>0</v>
      </c>
      <c r="M152" s="100"/>
    </row>
    <row r="153" spans="1:13" ht="39" customHeight="1">
      <c r="A153" s="429" t="s">
        <v>46</v>
      </c>
      <c r="B153" s="333" t="s">
        <v>31</v>
      </c>
      <c r="C153" s="390">
        <f>L153+L154+L155</f>
        <v>131.49527999999998</v>
      </c>
      <c r="D153" s="10" t="s">
        <v>12</v>
      </c>
      <c r="E153" s="215">
        <f>E159+E156</f>
        <v>0</v>
      </c>
      <c r="F153" s="229">
        <f aca="true" t="shared" si="4" ref="F153:H155">F156+F159</f>
        <v>0</v>
      </c>
      <c r="G153" s="2">
        <f t="shared" si="4"/>
        <v>0</v>
      </c>
      <c r="H153" s="69">
        <f t="shared" si="4"/>
        <v>0</v>
      </c>
      <c r="I153" s="104">
        <v>0</v>
      </c>
      <c r="J153" s="135">
        <v>0</v>
      </c>
      <c r="K153" s="4">
        <v>0</v>
      </c>
      <c r="L153" s="25">
        <f aca="true" t="shared" si="5" ref="L153:L159">H153+G153+F153+E153+I153+J153</f>
        <v>0</v>
      </c>
      <c r="M153" s="335" t="s">
        <v>13</v>
      </c>
    </row>
    <row r="154" spans="1:13" ht="52.5">
      <c r="A154" s="430"/>
      <c r="B154" s="395"/>
      <c r="C154" s="309"/>
      <c r="D154" s="11" t="s">
        <v>56</v>
      </c>
      <c r="E154" s="214">
        <f>E157+E160</f>
        <v>0</v>
      </c>
      <c r="F154" s="214">
        <f t="shared" si="4"/>
        <v>51.187</v>
      </c>
      <c r="G154" s="12">
        <f t="shared" si="4"/>
        <v>25.60028</v>
      </c>
      <c r="H154" s="76">
        <f>H157+H160</f>
        <v>0</v>
      </c>
      <c r="I154" s="105">
        <v>0</v>
      </c>
      <c r="J154" s="138">
        <v>0</v>
      </c>
      <c r="K154" s="4">
        <v>0</v>
      </c>
      <c r="L154" s="27">
        <f t="shared" si="5"/>
        <v>76.78728</v>
      </c>
      <c r="M154" s="336"/>
    </row>
    <row r="155" spans="1:13" ht="120" customHeight="1" thickBot="1">
      <c r="A155" s="431"/>
      <c r="B155" s="395"/>
      <c r="C155" s="393"/>
      <c r="D155" s="19" t="s">
        <v>122</v>
      </c>
      <c r="E155" s="207">
        <f>E158+E161</f>
        <v>0</v>
      </c>
      <c r="F155" s="236">
        <f t="shared" si="4"/>
        <v>54.708</v>
      </c>
      <c r="G155" s="18">
        <f t="shared" si="4"/>
        <v>0</v>
      </c>
      <c r="H155" s="80">
        <f t="shared" si="4"/>
        <v>0</v>
      </c>
      <c r="I155" s="106">
        <v>0</v>
      </c>
      <c r="J155" s="139">
        <v>0</v>
      </c>
      <c r="K155" s="4">
        <v>0</v>
      </c>
      <c r="L155" s="64">
        <f t="shared" si="5"/>
        <v>54.708</v>
      </c>
      <c r="M155" s="389"/>
    </row>
    <row r="156" spans="1:13" ht="66" customHeight="1">
      <c r="A156" s="401" t="s">
        <v>70</v>
      </c>
      <c r="B156" s="333" t="s">
        <v>71</v>
      </c>
      <c r="C156" s="441">
        <f>L156+L157+L158</f>
        <v>54.708</v>
      </c>
      <c r="D156" s="10" t="s">
        <v>12</v>
      </c>
      <c r="E156" s="229">
        <v>0</v>
      </c>
      <c r="F156" s="229">
        <v>0</v>
      </c>
      <c r="G156" s="2">
        <v>0</v>
      </c>
      <c r="H156" s="69">
        <v>0</v>
      </c>
      <c r="I156" s="104">
        <v>0</v>
      </c>
      <c r="J156" s="135">
        <v>0</v>
      </c>
      <c r="K156" s="4">
        <v>0</v>
      </c>
      <c r="L156" s="25">
        <f t="shared" si="5"/>
        <v>0</v>
      </c>
      <c r="M156" s="321" t="s">
        <v>13</v>
      </c>
    </row>
    <row r="157" spans="1:13" ht="52.5" customHeight="1">
      <c r="A157" s="402"/>
      <c r="B157" s="395"/>
      <c r="C157" s="442"/>
      <c r="D157" s="11" t="s">
        <v>56</v>
      </c>
      <c r="E157" s="230">
        <v>0</v>
      </c>
      <c r="F157" s="230">
        <v>0</v>
      </c>
      <c r="G157" s="4">
        <v>0</v>
      </c>
      <c r="H157" s="70">
        <v>0</v>
      </c>
      <c r="I157" s="105">
        <v>0</v>
      </c>
      <c r="J157" s="138">
        <v>0</v>
      </c>
      <c r="K157" s="4">
        <v>0</v>
      </c>
      <c r="L157" s="27">
        <f t="shared" si="5"/>
        <v>0</v>
      </c>
      <c r="M157" s="420"/>
    </row>
    <row r="158" spans="1:13" ht="125.25" customHeight="1" thickBot="1">
      <c r="A158" s="403"/>
      <c r="B158" s="334"/>
      <c r="C158" s="442"/>
      <c r="D158" s="13" t="s">
        <v>122</v>
      </c>
      <c r="E158" s="231">
        <v>0</v>
      </c>
      <c r="F158" s="231">
        <v>54.708</v>
      </c>
      <c r="G158" s="31">
        <v>0</v>
      </c>
      <c r="H158" s="74">
        <v>0</v>
      </c>
      <c r="I158" s="106">
        <v>0</v>
      </c>
      <c r="J158" s="139">
        <v>0</v>
      </c>
      <c r="K158" s="4">
        <v>0</v>
      </c>
      <c r="L158" s="29">
        <f t="shared" si="5"/>
        <v>54.708</v>
      </c>
      <c r="M158" s="421"/>
    </row>
    <row r="159" spans="1:13" ht="39">
      <c r="A159" s="401" t="s">
        <v>72</v>
      </c>
      <c r="B159" s="395" t="s">
        <v>73</v>
      </c>
      <c r="C159" s="347">
        <f>L159+L160+L161</f>
        <v>76.78728</v>
      </c>
      <c r="D159" s="10" t="s">
        <v>12</v>
      </c>
      <c r="E159" s="224">
        <v>0</v>
      </c>
      <c r="F159" s="229">
        <v>0</v>
      </c>
      <c r="G159" s="2">
        <v>0</v>
      </c>
      <c r="H159" s="69">
        <v>0</v>
      </c>
      <c r="I159" s="104">
        <v>0</v>
      </c>
      <c r="J159" s="135">
        <v>0</v>
      </c>
      <c r="K159" s="4">
        <v>0</v>
      </c>
      <c r="L159" s="25">
        <f t="shared" si="5"/>
        <v>0</v>
      </c>
      <c r="M159" s="321" t="s">
        <v>13</v>
      </c>
    </row>
    <row r="160" spans="1:13" ht="52.5">
      <c r="A160" s="402"/>
      <c r="B160" s="395"/>
      <c r="C160" s="348"/>
      <c r="D160" s="11" t="s">
        <v>56</v>
      </c>
      <c r="E160" s="221">
        <v>0</v>
      </c>
      <c r="F160" s="230">
        <v>51.187</v>
      </c>
      <c r="G160" s="4">
        <v>25.60028</v>
      </c>
      <c r="H160" s="70">
        <v>0</v>
      </c>
      <c r="I160" s="105">
        <v>0</v>
      </c>
      <c r="J160" s="138">
        <v>0</v>
      </c>
      <c r="K160" s="4">
        <v>0</v>
      </c>
      <c r="L160" s="27">
        <f>E160+F160+G160+H160+I160+J160</f>
        <v>76.78728</v>
      </c>
      <c r="M160" s="420"/>
    </row>
    <row r="161" spans="1:13" ht="214.5" customHeight="1" thickBot="1">
      <c r="A161" s="403"/>
      <c r="B161" s="334"/>
      <c r="C161" s="349"/>
      <c r="D161" s="13" t="s">
        <v>122</v>
      </c>
      <c r="E161" s="222">
        <v>0</v>
      </c>
      <c r="F161" s="231">
        <v>0</v>
      </c>
      <c r="G161" s="31">
        <v>0</v>
      </c>
      <c r="H161" s="74">
        <v>0</v>
      </c>
      <c r="I161" s="106">
        <v>0</v>
      </c>
      <c r="J161" s="139">
        <v>0</v>
      </c>
      <c r="K161" s="4">
        <v>0</v>
      </c>
      <c r="L161" s="29">
        <f>H161+G161+F161+E161+I161+J161</f>
        <v>0</v>
      </c>
      <c r="M161" s="421"/>
    </row>
    <row r="162" spans="1:13" ht="39">
      <c r="A162" s="383" t="s">
        <v>47</v>
      </c>
      <c r="B162" s="395" t="s">
        <v>32</v>
      </c>
      <c r="C162" s="390">
        <f>L162+L163+L164</f>
        <v>70.108</v>
      </c>
      <c r="D162" s="30" t="s">
        <v>12</v>
      </c>
      <c r="E162" s="216">
        <v>0</v>
      </c>
      <c r="F162" s="235">
        <v>0</v>
      </c>
      <c r="G162" s="3">
        <v>0</v>
      </c>
      <c r="H162" s="81">
        <v>0</v>
      </c>
      <c r="I162" s="104">
        <v>0</v>
      </c>
      <c r="J162" s="135">
        <v>0</v>
      </c>
      <c r="K162" s="4">
        <v>0</v>
      </c>
      <c r="L162" s="26">
        <f>H162+G162+F162+E162+I162+J162</f>
        <v>0</v>
      </c>
      <c r="M162" s="388" t="s">
        <v>13</v>
      </c>
    </row>
    <row r="163" spans="1:13" ht="52.5">
      <c r="A163" s="381"/>
      <c r="B163" s="395"/>
      <c r="C163" s="309"/>
      <c r="D163" s="11" t="s">
        <v>56</v>
      </c>
      <c r="E163" s="214">
        <v>0</v>
      </c>
      <c r="F163" s="230">
        <v>0</v>
      </c>
      <c r="G163" s="4">
        <v>0</v>
      </c>
      <c r="H163" s="72">
        <v>1.5</v>
      </c>
      <c r="I163" s="105">
        <v>50</v>
      </c>
      <c r="J163" s="138">
        <v>0</v>
      </c>
      <c r="K163" s="4">
        <v>0</v>
      </c>
      <c r="L163" s="27">
        <f>E163+F163+G163+H163+I163+J163</f>
        <v>51.5</v>
      </c>
      <c r="M163" s="336"/>
    </row>
    <row r="164" spans="1:13" ht="96" customHeight="1" thickBot="1">
      <c r="A164" s="382"/>
      <c r="B164" s="334"/>
      <c r="C164" s="310"/>
      <c r="D164" s="13" t="s">
        <v>122</v>
      </c>
      <c r="E164" s="223">
        <v>8.608</v>
      </c>
      <c r="F164" s="231">
        <v>10</v>
      </c>
      <c r="G164" s="31">
        <v>0</v>
      </c>
      <c r="H164" s="74">
        <v>0</v>
      </c>
      <c r="I164" s="106">
        <v>0</v>
      </c>
      <c r="J164" s="139">
        <v>0</v>
      </c>
      <c r="K164" s="4">
        <v>0</v>
      </c>
      <c r="L164" s="29">
        <f>E164+F164+G164+H164+I164+J164</f>
        <v>18.608</v>
      </c>
      <c r="M164" s="337"/>
    </row>
    <row r="165" spans="1:13" ht="39">
      <c r="A165" s="380" t="s">
        <v>48</v>
      </c>
      <c r="B165" s="333" t="s">
        <v>33</v>
      </c>
      <c r="C165" s="308">
        <f>L165+L166+L167</f>
        <v>1137.69054</v>
      </c>
      <c r="D165" s="10" t="s">
        <v>12</v>
      </c>
      <c r="E165" s="215">
        <f>E168+E171</f>
        <v>0</v>
      </c>
      <c r="F165" s="215">
        <f>F168+F171</f>
        <v>0</v>
      </c>
      <c r="G165" s="41">
        <f>G168+G171</f>
        <v>0</v>
      </c>
      <c r="H165" s="79">
        <f>H168+H171</f>
        <v>0</v>
      </c>
      <c r="I165" s="104">
        <v>0</v>
      </c>
      <c r="J165" s="135">
        <v>0</v>
      </c>
      <c r="K165" s="4">
        <v>0</v>
      </c>
      <c r="L165" s="25">
        <f aca="true" t="shared" si="6" ref="L165:L177">H165+G165+F165+E165+I165+J165</f>
        <v>0</v>
      </c>
      <c r="M165" s="335" t="s">
        <v>13</v>
      </c>
    </row>
    <row r="166" spans="1:13" ht="52.5">
      <c r="A166" s="381"/>
      <c r="B166" s="395"/>
      <c r="C166" s="309"/>
      <c r="D166" s="11" t="s">
        <v>56</v>
      </c>
      <c r="E166" s="214">
        <f>E169+E172+E175</f>
        <v>0</v>
      </c>
      <c r="F166" s="214">
        <f>F169+F172</f>
        <v>0</v>
      </c>
      <c r="G166" s="42">
        <f>G169+G172+G175</f>
        <v>317.68857</v>
      </c>
      <c r="H166" s="76">
        <f>H169+H172+H178</f>
        <v>74.26093</v>
      </c>
      <c r="I166" s="105">
        <f>I169+I172+I175+I178</f>
        <v>745.74104</v>
      </c>
      <c r="J166" s="138">
        <v>0</v>
      </c>
      <c r="K166" s="4">
        <v>0</v>
      </c>
      <c r="L166" s="27">
        <f t="shared" si="6"/>
        <v>1137.69054</v>
      </c>
      <c r="M166" s="336"/>
    </row>
    <row r="167" spans="1:13" ht="27" thickBot="1">
      <c r="A167" s="382"/>
      <c r="B167" s="334"/>
      <c r="C167" s="310"/>
      <c r="D167" s="13" t="s">
        <v>122</v>
      </c>
      <c r="E167" s="223">
        <f>E170+E173</f>
        <v>0</v>
      </c>
      <c r="F167" s="223">
        <f>F170+F173</f>
        <v>0</v>
      </c>
      <c r="G167" s="43">
        <f>G170+G173</f>
        <v>0</v>
      </c>
      <c r="H167" s="77">
        <v>0</v>
      </c>
      <c r="I167" s="106">
        <v>0</v>
      </c>
      <c r="J167" s="139">
        <v>0</v>
      </c>
      <c r="K167" s="4">
        <v>0</v>
      </c>
      <c r="L167" s="29">
        <f t="shared" si="6"/>
        <v>0</v>
      </c>
      <c r="M167" s="337"/>
    </row>
    <row r="168" spans="1:13" ht="39">
      <c r="A168" s="380" t="s">
        <v>42</v>
      </c>
      <c r="B168" s="333" t="s">
        <v>84</v>
      </c>
      <c r="C168" s="308">
        <f>L168+L169+L170</f>
        <v>99.5912</v>
      </c>
      <c r="D168" s="10" t="s">
        <v>12</v>
      </c>
      <c r="E168" s="215">
        <v>0</v>
      </c>
      <c r="F168" s="229">
        <v>0</v>
      </c>
      <c r="G168" s="2">
        <v>0</v>
      </c>
      <c r="H168" s="71">
        <v>0</v>
      </c>
      <c r="I168" s="104">
        <v>0</v>
      </c>
      <c r="J168" s="135">
        <v>0</v>
      </c>
      <c r="K168" s="4">
        <v>0</v>
      </c>
      <c r="L168" s="25">
        <f t="shared" si="6"/>
        <v>0</v>
      </c>
      <c r="M168" s="335" t="s">
        <v>13</v>
      </c>
    </row>
    <row r="169" spans="1:13" ht="52.5">
      <c r="A169" s="381"/>
      <c r="B169" s="395"/>
      <c r="C169" s="309"/>
      <c r="D169" s="11" t="s">
        <v>56</v>
      </c>
      <c r="E169" s="214">
        <v>0</v>
      </c>
      <c r="F169" s="230">
        <v>0</v>
      </c>
      <c r="G169" s="4">
        <v>99.5912</v>
      </c>
      <c r="H169" s="72">
        <v>0</v>
      </c>
      <c r="I169" s="105">
        <v>0</v>
      </c>
      <c r="J169" s="138">
        <v>0</v>
      </c>
      <c r="K169" s="4">
        <v>0</v>
      </c>
      <c r="L169" s="27">
        <f t="shared" si="6"/>
        <v>99.5912</v>
      </c>
      <c r="M169" s="336"/>
    </row>
    <row r="170" spans="1:13" ht="27" thickBot="1">
      <c r="A170" s="382"/>
      <c r="B170" s="334"/>
      <c r="C170" s="310"/>
      <c r="D170" s="13" t="s">
        <v>122</v>
      </c>
      <c r="E170" s="223">
        <v>0</v>
      </c>
      <c r="F170" s="231">
        <v>0</v>
      </c>
      <c r="G170" s="31">
        <v>0</v>
      </c>
      <c r="H170" s="74">
        <v>0</v>
      </c>
      <c r="I170" s="106">
        <v>0</v>
      </c>
      <c r="J170" s="139">
        <v>0</v>
      </c>
      <c r="K170" s="4">
        <v>0</v>
      </c>
      <c r="L170" s="29">
        <f t="shared" si="6"/>
        <v>0</v>
      </c>
      <c r="M170" s="337"/>
    </row>
    <row r="171" spans="1:13" ht="39">
      <c r="A171" s="401" t="s">
        <v>43</v>
      </c>
      <c r="B171" s="333" t="s">
        <v>75</v>
      </c>
      <c r="C171" s="308">
        <f>L171+L172+L173</f>
        <v>99.59737</v>
      </c>
      <c r="D171" s="10" t="s">
        <v>12</v>
      </c>
      <c r="E171" s="215">
        <v>0</v>
      </c>
      <c r="F171" s="229">
        <v>0</v>
      </c>
      <c r="G171" s="2">
        <v>0</v>
      </c>
      <c r="H171" s="71">
        <v>0</v>
      </c>
      <c r="I171" s="104">
        <v>0</v>
      </c>
      <c r="J171" s="135">
        <v>0</v>
      </c>
      <c r="K171" s="4">
        <v>0</v>
      </c>
      <c r="L171" s="25">
        <f t="shared" si="6"/>
        <v>0</v>
      </c>
      <c r="M171" s="321" t="s">
        <v>13</v>
      </c>
    </row>
    <row r="172" spans="1:13" ht="52.5">
      <c r="A172" s="402"/>
      <c r="B172" s="395"/>
      <c r="C172" s="309"/>
      <c r="D172" s="11" t="s">
        <v>56</v>
      </c>
      <c r="E172" s="214">
        <v>0</v>
      </c>
      <c r="F172" s="230">
        <v>0</v>
      </c>
      <c r="G172" s="4">
        <v>99.59737</v>
      </c>
      <c r="H172" s="72">
        <v>0</v>
      </c>
      <c r="I172" s="105">
        <v>0</v>
      </c>
      <c r="J172" s="138">
        <v>0</v>
      </c>
      <c r="K172" s="4">
        <v>0</v>
      </c>
      <c r="L172" s="27">
        <f t="shared" si="6"/>
        <v>99.59737</v>
      </c>
      <c r="M172" s="396"/>
    </row>
    <row r="173" spans="1:13" ht="258.75" customHeight="1" thickBot="1">
      <c r="A173" s="402"/>
      <c r="B173" s="395"/>
      <c r="C173" s="310"/>
      <c r="D173" s="13" t="s">
        <v>122</v>
      </c>
      <c r="E173" s="207">
        <v>0</v>
      </c>
      <c r="F173" s="236">
        <v>0</v>
      </c>
      <c r="G173" s="18">
        <v>0</v>
      </c>
      <c r="H173" s="80">
        <v>0</v>
      </c>
      <c r="I173" s="106">
        <v>0</v>
      </c>
      <c r="J173" s="139">
        <v>0</v>
      </c>
      <c r="K173" s="4">
        <v>0</v>
      </c>
      <c r="L173" s="64">
        <f t="shared" si="6"/>
        <v>0</v>
      </c>
      <c r="M173" s="396"/>
    </row>
    <row r="174" spans="1:13" ht="26.25" customHeight="1">
      <c r="A174" s="401" t="s">
        <v>55</v>
      </c>
      <c r="B174" s="333" t="s">
        <v>76</v>
      </c>
      <c r="C174" s="308">
        <f>L174+L175+L176</f>
        <v>864.24104</v>
      </c>
      <c r="D174" s="10" t="s">
        <v>12</v>
      </c>
      <c r="E174" s="224">
        <v>0</v>
      </c>
      <c r="F174" s="229">
        <v>0</v>
      </c>
      <c r="G174" s="2">
        <v>0</v>
      </c>
      <c r="H174" s="71">
        <v>0</v>
      </c>
      <c r="I174" s="104">
        <v>0</v>
      </c>
      <c r="J174" s="135">
        <v>0</v>
      </c>
      <c r="K174" s="4">
        <v>0</v>
      </c>
      <c r="L174" s="25">
        <f t="shared" si="6"/>
        <v>0</v>
      </c>
      <c r="M174" s="321" t="s">
        <v>13</v>
      </c>
    </row>
    <row r="175" spans="1:13" ht="52.5">
      <c r="A175" s="402"/>
      <c r="B175" s="395"/>
      <c r="C175" s="309"/>
      <c r="D175" s="11" t="s">
        <v>56</v>
      </c>
      <c r="E175" s="221">
        <v>0</v>
      </c>
      <c r="F175" s="230">
        <v>0</v>
      </c>
      <c r="G175" s="4">
        <v>118.5</v>
      </c>
      <c r="H175" s="72">
        <v>0</v>
      </c>
      <c r="I175" s="105">
        <v>745.74104</v>
      </c>
      <c r="J175" s="138">
        <v>0</v>
      </c>
      <c r="K175" s="4">
        <v>0</v>
      </c>
      <c r="L175" s="27">
        <f t="shared" si="6"/>
        <v>864.24104</v>
      </c>
      <c r="M175" s="396"/>
    </row>
    <row r="176" spans="1:13" ht="112.5" customHeight="1" thickBot="1">
      <c r="A176" s="403"/>
      <c r="B176" s="334"/>
      <c r="C176" s="310"/>
      <c r="D176" s="13" t="s">
        <v>122</v>
      </c>
      <c r="E176" s="232">
        <v>0</v>
      </c>
      <c r="F176" s="245">
        <v>0</v>
      </c>
      <c r="G176" s="92">
        <v>0</v>
      </c>
      <c r="H176" s="74">
        <v>0</v>
      </c>
      <c r="I176" s="106">
        <v>0</v>
      </c>
      <c r="J176" s="153">
        <v>0</v>
      </c>
      <c r="K176" s="160">
        <v>0</v>
      </c>
      <c r="L176" s="17">
        <f t="shared" si="6"/>
        <v>0</v>
      </c>
      <c r="M176" s="404"/>
    </row>
    <row r="177" spans="1:13" ht="39.75" thickBot="1">
      <c r="A177" s="34"/>
      <c r="B177" s="333" t="s">
        <v>98</v>
      </c>
      <c r="C177" s="202"/>
      <c r="D177" s="22" t="s">
        <v>12</v>
      </c>
      <c r="E177" s="233">
        <v>0</v>
      </c>
      <c r="F177" s="246">
        <v>0</v>
      </c>
      <c r="G177" s="73">
        <v>0</v>
      </c>
      <c r="H177" s="78">
        <v>0</v>
      </c>
      <c r="I177" s="118">
        <v>0</v>
      </c>
      <c r="J177" s="154">
        <v>0</v>
      </c>
      <c r="K177" s="160">
        <v>0</v>
      </c>
      <c r="L177" s="65">
        <f t="shared" si="6"/>
        <v>0</v>
      </c>
      <c r="M177" s="82"/>
    </row>
    <row r="178" spans="1:13" ht="66" thickBot="1">
      <c r="A178" s="34" t="s">
        <v>97</v>
      </c>
      <c r="B178" s="395"/>
      <c r="C178" s="202">
        <v>1000</v>
      </c>
      <c r="D178" s="22" t="s">
        <v>56</v>
      </c>
      <c r="E178" s="233">
        <v>0</v>
      </c>
      <c r="F178" s="246">
        <v>0</v>
      </c>
      <c r="G178" s="73">
        <v>0</v>
      </c>
      <c r="H178" s="78">
        <v>74.26093</v>
      </c>
      <c r="I178" s="118">
        <v>0</v>
      </c>
      <c r="J178" s="154">
        <v>0</v>
      </c>
      <c r="K178" s="160">
        <v>0</v>
      </c>
      <c r="L178" s="65">
        <f>E178+F178+G178+H178+I178+J178</f>
        <v>74.26093</v>
      </c>
      <c r="M178" s="82" t="s">
        <v>13</v>
      </c>
    </row>
    <row r="179" spans="1:13" ht="239.25" customHeight="1" thickBot="1">
      <c r="A179" s="34"/>
      <c r="B179" s="334"/>
      <c r="C179" s="202"/>
      <c r="D179" s="22" t="s">
        <v>122</v>
      </c>
      <c r="E179" s="233">
        <v>0</v>
      </c>
      <c r="F179" s="246">
        <v>0</v>
      </c>
      <c r="G179" s="73">
        <v>0</v>
      </c>
      <c r="H179" s="78">
        <v>0</v>
      </c>
      <c r="I179" s="118">
        <v>0</v>
      </c>
      <c r="J179" s="154">
        <v>0</v>
      </c>
      <c r="K179" s="160">
        <v>0</v>
      </c>
      <c r="L179" s="65">
        <v>0</v>
      </c>
      <c r="M179" s="82"/>
    </row>
    <row r="180" spans="1:13" ht="39">
      <c r="A180" s="398" t="s">
        <v>49</v>
      </c>
      <c r="B180" s="333" t="s">
        <v>34</v>
      </c>
      <c r="C180" s="308">
        <f>L180+L181+L182</f>
        <v>30</v>
      </c>
      <c r="D180" s="30" t="s">
        <v>12</v>
      </c>
      <c r="E180" s="216">
        <v>0</v>
      </c>
      <c r="F180" s="235">
        <v>0</v>
      </c>
      <c r="G180" s="3">
        <v>0</v>
      </c>
      <c r="H180" s="81">
        <v>0</v>
      </c>
      <c r="I180" s="104">
        <v>0</v>
      </c>
      <c r="J180" s="135">
        <v>0</v>
      </c>
      <c r="K180" s="4">
        <v>0</v>
      </c>
      <c r="L180" s="25">
        <f>H180+G180+F180+E180+I180+J180</f>
        <v>0</v>
      </c>
      <c r="M180" s="335" t="s">
        <v>13</v>
      </c>
    </row>
    <row r="181" spans="1:13" ht="52.5">
      <c r="A181" s="399"/>
      <c r="B181" s="395"/>
      <c r="C181" s="309"/>
      <c r="D181" s="11" t="s">
        <v>56</v>
      </c>
      <c r="E181" s="214">
        <v>0</v>
      </c>
      <c r="F181" s="230">
        <v>0</v>
      </c>
      <c r="G181" s="4">
        <v>20</v>
      </c>
      <c r="H181" s="72">
        <v>0</v>
      </c>
      <c r="I181" s="105">
        <v>0</v>
      </c>
      <c r="J181" s="138">
        <v>0</v>
      </c>
      <c r="K181" s="4">
        <v>0</v>
      </c>
      <c r="L181" s="27">
        <f>H181+G181+F181+E181+I181+J181</f>
        <v>20</v>
      </c>
      <c r="M181" s="336"/>
    </row>
    <row r="182" spans="1:13" ht="27" thickBot="1">
      <c r="A182" s="400"/>
      <c r="B182" s="334"/>
      <c r="C182" s="310"/>
      <c r="D182" s="19" t="s">
        <v>122</v>
      </c>
      <c r="E182" s="207">
        <v>0</v>
      </c>
      <c r="F182" s="236">
        <v>10</v>
      </c>
      <c r="G182" s="18">
        <v>0</v>
      </c>
      <c r="H182" s="80">
        <v>0</v>
      </c>
      <c r="I182" s="106">
        <v>0</v>
      </c>
      <c r="J182" s="139">
        <v>0</v>
      </c>
      <c r="K182" s="4">
        <v>0</v>
      </c>
      <c r="L182" s="29">
        <f>H182+G182+F182+E182+I182+J182</f>
        <v>10</v>
      </c>
      <c r="M182" s="337"/>
    </row>
    <row r="183" spans="1:13" ht="39">
      <c r="A183" s="405" t="s">
        <v>44</v>
      </c>
      <c r="B183" s="406"/>
      <c r="C183" s="374">
        <f>L183+L184+L185+L186+L187+L188</f>
        <v>223346.2574</v>
      </c>
      <c r="D183" s="10" t="s">
        <v>12</v>
      </c>
      <c r="E183" s="215">
        <f aca="true" t="shared" si="7" ref="E183:J183">E13+E109+E153+E162+E165+E180</f>
        <v>15695.086</v>
      </c>
      <c r="F183" s="229">
        <f t="shared" si="7"/>
        <v>25224</v>
      </c>
      <c r="G183" s="173">
        <f t="shared" si="7"/>
        <v>22830.000000000004</v>
      </c>
      <c r="H183" s="179">
        <f t="shared" si="7"/>
        <v>34188.079999999994</v>
      </c>
      <c r="I183" s="175">
        <f t="shared" si="7"/>
        <v>32593.46</v>
      </c>
      <c r="J183" s="176">
        <f t="shared" si="7"/>
        <v>28128</v>
      </c>
      <c r="K183" s="177">
        <f>K13+K109</f>
        <v>28128</v>
      </c>
      <c r="L183" s="178">
        <f>E183+F183+G183+H183+I183+J183+K183</f>
        <v>186786.626</v>
      </c>
      <c r="M183" s="335" t="s">
        <v>13</v>
      </c>
    </row>
    <row r="184" spans="1:13" ht="39">
      <c r="A184" s="407"/>
      <c r="B184" s="408"/>
      <c r="C184" s="375"/>
      <c r="D184" s="30" t="s">
        <v>78</v>
      </c>
      <c r="E184" s="216">
        <v>0</v>
      </c>
      <c r="F184" s="235">
        <f>F110</f>
        <v>900.71</v>
      </c>
      <c r="G184" s="3">
        <f>G110</f>
        <v>690.52</v>
      </c>
      <c r="H184" s="81">
        <v>0</v>
      </c>
      <c r="I184" s="105">
        <v>0</v>
      </c>
      <c r="J184" s="138">
        <v>0</v>
      </c>
      <c r="K184" s="4">
        <v>0</v>
      </c>
      <c r="L184" s="27">
        <f>H184+G184+F184+E184+I184+J184+K184</f>
        <v>1591.23</v>
      </c>
      <c r="M184" s="388"/>
    </row>
    <row r="185" spans="1:13" ht="14.25">
      <c r="A185" s="407"/>
      <c r="B185" s="408"/>
      <c r="C185" s="375"/>
      <c r="D185" s="30" t="s">
        <v>62</v>
      </c>
      <c r="E185" s="216">
        <v>0</v>
      </c>
      <c r="F185" s="235">
        <f>F111</f>
        <v>601.074</v>
      </c>
      <c r="G185" s="3">
        <v>0</v>
      </c>
      <c r="H185" s="81">
        <v>0</v>
      </c>
      <c r="I185" s="105">
        <v>0</v>
      </c>
      <c r="J185" s="138">
        <v>0</v>
      </c>
      <c r="K185" s="4">
        <v>0</v>
      </c>
      <c r="L185" s="27">
        <f>H185+G185+F185+E185+I185+J185+K185</f>
        <v>601.074</v>
      </c>
      <c r="M185" s="388"/>
    </row>
    <row r="186" spans="1:13" ht="14.25">
      <c r="A186" s="407"/>
      <c r="B186" s="408"/>
      <c r="C186" s="375"/>
      <c r="D186" s="30" t="s">
        <v>63</v>
      </c>
      <c r="E186" s="216">
        <v>0</v>
      </c>
      <c r="F186" s="235">
        <f>F112</f>
        <v>78</v>
      </c>
      <c r="G186" s="3">
        <v>0</v>
      </c>
      <c r="H186" s="81">
        <v>0</v>
      </c>
      <c r="I186" s="105">
        <v>0</v>
      </c>
      <c r="J186" s="138">
        <v>0</v>
      </c>
      <c r="K186" s="4">
        <v>0</v>
      </c>
      <c r="L186" s="27">
        <f>H186+G186+F186+E186+I186+J186+K186</f>
        <v>78</v>
      </c>
      <c r="M186" s="388"/>
    </row>
    <row r="187" spans="1:13" ht="52.5">
      <c r="A187" s="407"/>
      <c r="B187" s="408"/>
      <c r="C187" s="375"/>
      <c r="D187" s="11" t="s">
        <v>56</v>
      </c>
      <c r="E187" s="214">
        <f>E14+E113+E154+E163+E166+E181</f>
        <v>3143.8179999999998</v>
      </c>
      <c r="F187" s="230">
        <f>F14+F113+F154+F163+F166+F181</f>
        <v>3346.17919</v>
      </c>
      <c r="G187" s="4">
        <f>G14+G113+G154+G163+G166+G181</f>
        <v>5789.7283099999995</v>
      </c>
      <c r="H187" s="72">
        <f>H14+H113+H154+H1+H163+H166+H181</f>
        <v>5540.812860000001</v>
      </c>
      <c r="I187" s="105">
        <f>I14+I113+I154+I163+I166+I181</f>
        <v>6258.912039999999</v>
      </c>
      <c r="J187" s="138">
        <f>J14+J113+J154+J163+J166+J181</f>
        <v>4941.5</v>
      </c>
      <c r="K187" s="4">
        <f>K113+K14</f>
        <v>4848.9</v>
      </c>
      <c r="L187" s="27">
        <f>H187+G187+F187+E187+I187+J187+K187</f>
        <v>33869.850399999996</v>
      </c>
      <c r="M187" s="336"/>
    </row>
    <row r="188" spans="1:13" ht="27" thickBot="1">
      <c r="A188" s="407"/>
      <c r="B188" s="408"/>
      <c r="C188" s="375"/>
      <c r="D188" s="13" t="s">
        <v>122</v>
      </c>
      <c r="E188" s="214">
        <f>E15+E114+E155+E164+E167+E182</f>
        <v>268.80699999999996</v>
      </c>
      <c r="F188" s="230">
        <f>F15+F114+F155+F164+F167+F182</f>
        <v>150.67000000000002</v>
      </c>
      <c r="G188" s="4">
        <v>0</v>
      </c>
      <c r="H188" s="72">
        <f>H182+H167+H164+H155+H114+H15</f>
        <v>0</v>
      </c>
      <c r="I188" s="105">
        <v>0</v>
      </c>
      <c r="J188" s="138">
        <v>0</v>
      </c>
      <c r="K188" s="4">
        <v>0</v>
      </c>
      <c r="L188" s="29">
        <f>H188+G188+F188+E188+I188+J188+K188</f>
        <v>419.477</v>
      </c>
      <c r="M188" s="336"/>
    </row>
    <row r="189" spans="1:13" ht="39">
      <c r="A189" s="380" t="s">
        <v>50</v>
      </c>
      <c r="B189" s="333" t="s">
        <v>51</v>
      </c>
      <c r="C189" s="308">
        <f>SUM(L189:L191)</f>
        <v>2169.823</v>
      </c>
      <c r="D189" s="10" t="s">
        <v>12</v>
      </c>
      <c r="E189" s="216">
        <v>0</v>
      </c>
      <c r="F189" s="235">
        <v>0</v>
      </c>
      <c r="G189" s="3">
        <v>0</v>
      </c>
      <c r="H189" s="81">
        <v>0</v>
      </c>
      <c r="I189" s="105">
        <v>0</v>
      </c>
      <c r="J189" s="138">
        <v>0</v>
      </c>
      <c r="K189" s="4">
        <v>0</v>
      </c>
      <c r="L189" s="25">
        <f>J189+I189+H189+G189+F189+E189</f>
        <v>0</v>
      </c>
      <c r="M189" s="335" t="s">
        <v>13</v>
      </c>
    </row>
    <row r="190" spans="1:13" ht="52.5">
      <c r="A190" s="381"/>
      <c r="B190" s="395"/>
      <c r="C190" s="309"/>
      <c r="D190" s="11" t="s">
        <v>56</v>
      </c>
      <c r="E190" s="214">
        <v>0</v>
      </c>
      <c r="F190" s="230">
        <v>0</v>
      </c>
      <c r="G190" s="4">
        <v>0</v>
      </c>
      <c r="H190" s="72">
        <v>0</v>
      </c>
      <c r="I190" s="105">
        <v>0</v>
      </c>
      <c r="J190" s="138">
        <v>0</v>
      </c>
      <c r="K190" s="4">
        <v>0</v>
      </c>
      <c r="L190" s="27">
        <f>H190+G190+F190+E190+I190+J190</f>
        <v>0</v>
      </c>
      <c r="M190" s="336"/>
    </row>
    <row r="191" spans="1:13" ht="69" customHeight="1" thickBot="1">
      <c r="A191" s="382"/>
      <c r="B191" s="334"/>
      <c r="C191" s="310"/>
      <c r="D191" s="19" t="s">
        <v>122</v>
      </c>
      <c r="E191" s="207">
        <v>575.493</v>
      </c>
      <c r="F191" s="236">
        <v>449.33</v>
      </c>
      <c r="G191" s="18">
        <v>240</v>
      </c>
      <c r="H191" s="80">
        <v>185</v>
      </c>
      <c r="I191" s="106">
        <v>240</v>
      </c>
      <c r="J191" s="139">
        <v>240</v>
      </c>
      <c r="K191" s="4">
        <v>240</v>
      </c>
      <c r="L191" s="64">
        <f aca="true" t="shared" si="8" ref="L191:L197">H191+G191+F191+E191+I191+J191+K191</f>
        <v>2169.823</v>
      </c>
      <c r="M191" s="337"/>
    </row>
    <row r="192" spans="1:13" ht="39">
      <c r="A192" s="405" t="s">
        <v>45</v>
      </c>
      <c r="B192" s="437"/>
      <c r="C192" s="374">
        <f>L192+L193+L194+L195+L196+L197</f>
        <v>225516.08039999998</v>
      </c>
      <c r="D192" s="44" t="s">
        <v>12</v>
      </c>
      <c r="E192" s="215">
        <f>E13+E109+E153+E162+E165+E180</f>
        <v>15695.086</v>
      </c>
      <c r="F192" s="229">
        <f>F183+F189</f>
        <v>25224</v>
      </c>
      <c r="G192" s="173">
        <f>G183+G189</f>
        <v>22830.000000000004</v>
      </c>
      <c r="H192" s="174">
        <f>H183+H189</f>
        <v>34188.079999999994</v>
      </c>
      <c r="I192" s="175">
        <f>I183+I189</f>
        <v>32593.46</v>
      </c>
      <c r="J192" s="176">
        <f>J183+J189</f>
        <v>28128</v>
      </c>
      <c r="K192" s="177">
        <f>K183</f>
        <v>28128</v>
      </c>
      <c r="L192" s="178">
        <f>H192+G192+F192+E192+I192+J192+K192</f>
        <v>186786.626</v>
      </c>
      <c r="M192" s="321" t="s">
        <v>13</v>
      </c>
    </row>
    <row r="193" spans="1:13" ht="39">
      <c r="A193" s="407"/>
      <c r="B193" s="438"/>
      <c r="C193" s="375"/>
      <c r="D193" s="30" t="s">
        <v>78</v>
      </c>
      <c r="E193" s="216">
        <v>0</v>
      </c>
      <c r="F193" s="235">
        <f>F184</f>
        <v>900.71</v>
      </c>
      <c r="G193" s="3">
        <f>G184</f>
        <v>690.52</v>
      </c>
      <c r="H193" s="96">
        <v>0</v>
      </c>
      <c r="I193" s="105">
        <v>0</v>
      </c>
      <c r="J193" s="138">
        <v>0</v>
      </c>
      <c r="K193" s="4">
        <v>0</v>
      </c>
      <c r="L193" s="27">
        <f>H193+G193+F193+E193+I193+J193+K193</f>
        <v>1591.23</v>
      </c>
      <c r="M193" s="396"/>
    </row>
    <row r="194" spans="1:13" ht="14.25">
      <c r="A194" s="407"/>
      <c r="B194" s="438"/>
      <c r="C194" s="375"/>
      <c r="D194" s="30" t="s">
        <v>62</v>
      </c>
      <c r="E194" s="216">
        <v>0</v>
      </c>
      <c r="F194" s="235">
        <f>F185</f>
        <v>601.074</v>
      </c>
      <c r="G194" s="3">
        <v>0</v>
      </c>
      <c r="H194" s="96">
        <v>0</v>
      </c>
      <c r="I194" s="105">
        <v>0</v>
      </c>
      <c r="J194" s="138">
        <v>0</v>
      </c>
      <c r="K194" s="4">
        <v>0</v>
      </c>
      <c r="L194" s="27">
        <f t="shared" si="8"/>
        <v>601.074</v>
      </c>
      <c r="M194" s="396"/>
    </row>
    <row r="195" spans="1:13" ht="14.25">
      <c r="A195" s="407"/>
      <c r="B195" s="438"/>
      <c r="C195" s="375"/>
      <c r="D195" s="30" t="s">
        <v>63</v>
      </c>
      <c r="E195" s="216">
        <v>0</v>
      </c>
      <c r="F195" s="235">
        <f>F186</f>
        <v>78</v>
      </c>
      <c r="G195" s="3">
        <v>0</v>
      </c>
      <c r="H195" s="96">
        <v>0</v>
      </c>
      <c r="I195" s="105">
        <v>0</v>
      </c>
      <c r="J195" s="138">
        <v>0</v>
      </c>
      <c r="K195" s="4">
        <v>0</v>
      </c>
      <c r="L195" s="27">
        <f>H195+G195+F195+E195+I195+J195+K195</f>
        <v>78</v>
      </c>
      <c r="M195" s="396"/>
    </row>
    <row r="196" spans="1:13" ht="52.5">
      <c r="A196" s="407"/>
      <c r="B196" s="438"/>
      <c r="C196" s="375"/>
      <c r="D196" s="11" t="s">
        <v>56</v>
      </c>
      <c r="E196" s="214">
        <f>E187+E190</f>
        <v>3143.8179999999998</v>
      </c>
      <c r="F196" s="230">
        <f>F187+F190</f>
        <v>3346.17919</v>
      </c>
      <c r="G196" s="4">
        <f>G190+G187</f>
        <v>5789.7283099999995</v>
      </c>
      <c r="H196" s="70">
        <f>H187+H190</f>
        <v>5540.812860000001</v>
      </c>
      <c r="I196" s="105">
        <f>I187+I190</f>
        <v>6258.912039999999</v>
      </c>
      <c r="J196" s="138">
        <f>J187+J190</f>
        <v>4941.5</v>
      </c>
      <c r="K196" s="4">
        <f>K187</f>
        <v>4848.9</v>
      </c>
      <c r="L196" s="27">
        <f>H196+G196+F196+E196+I196+J196+K196</f>
        <v>33869.850399999996</v>
      </c>
      <c r="M196" s="396"/>
    </row>
    <row r="197" spans="1:13" ht="27" thickBot="1">
      <c r="A197" s="439"/>
      <c r="B197" s="440"/>
      <c r="C197" s="376"/>
      <c r="D197" s="13" t="s">
        <v>122</v>
      </c>
      <c r="E197" s="223">
        <f>E191+E188</f>
        <v>844.3</v>
      </c>
      <c r="F197" s="231">
        <f>F188+F191</f>
        <v>600</v>
      </c>
      <c r="G197" s="31">
        <f>G188+G191</f>
        <v>240</v>
      </c>
      <c r="H197" s="74">
        <f>H191+H188</f>
        <v>185</v>
      </c>
      <c r="I197" s="106">
        <v>240</v>
      </c>
      <c r="J197" s="139">
        <v>240</v>
      </c>
      <c r="K197" s="4">
        <v>240</v>
      </c>
      <c r="L197" s="29">
        <f t="shared" si="8"/>
        <v>2589.3</v>
      </c>
      <c r="M197" s="397"/>
    </row>
    <row r="198" spans="1:13" ht="15" thickBot="1">
      <c r="A198" s="422"/>
      <c r="B198" s="423"/>
      <c r="C198" s="208"/>
      <c r="D198" s="208"/>
      <c r="E198" s="234">
        <f aca="true" t="shared" si="9" ref="E198:J198">SUM(E192+E193+E194+E195+E196+E197)</f>
        <v>19683.203999999998</v>
      </c>
      <c r="F198" s="234">
        <f t="shared" si="9"/>
        <v>30749.96319</v>
      </c>
      <c r="G198" s="163">
        <f t="shared" si="9"/>
        <v>29550.248310000003</v>
      </c>
      <c r="H198" s="164">
        <f t="shared" si="9"/>
        <v>39913.89285999999</v>
      </c>
      <c r="I198" s="165">
        <f>SUM(I192+I193+I194+I195+I196+I197)</f>
        <v>39092.37204</v>
      </c>
      <c r="J198" s="166">
        <f t="shared" si="9"/>
        <v>33309.5</v>
      </c>
      <c r="K198" s="167">
        <f>K192+K193+K194+K195+K196+K197</f>
        <v>33216.9</v>
      </c>
      <c r="L198" s="168">
        <f>SUM(L192+L193+L194+L195+L196+L197)</f>
        <v>225516.08039999998</v>
      </c>
      <c r="M198" s="162"/>
    </row>
    <row r="199" spans="1:13" ht="14.25">
      <c r="A199" s="169"/>
      <c r="G199" s="169"/>
      <c r="H199" s="170"/>
      <c r="I199" s="171"/>
      <c r="J199" s="169"/>
      <c r="K199" s="183"/>
      <c r="L199" s="172">
        <f>SUM(E198+F198+G198+H198+I198+J198+K198)</f>
        <v>225516.0804</v>
      </c>
      <c r="M199" s="169"/>
    </row>
    <row r="200" ht="14.25">
      <c r="K200" s="182"/>
    </row>
    <row r="201" ht="14.25">
      <c r="K201" s="182"/>
    </row>
    <row r="202" ht="14.25">
      <c r="K202" s="182"/>
    </row>
    <row r="203" ht="14.25">
      <c r="K203" s="182"/>
    </row>
    <row r="204" ht="14.25">
      <c r="K204" s="182"/>
    </row>
    <row r="205" ht="14.25">
      <c r="K205" s="182"/>
    </row>
    <row r="206" ht="14.25">
      <c r="K206" s="182"/>
    </row>
    <row r="207" ht="14.25">
      <c r="K207" s="182"/>
    </row>
    <row r="208" ht="14.25">
      <c r="K208" s="182"/>
    </row>
    <row r="209" ht="14.25">
      <c r="K209" s="182"/>
    </row>
    <row r="210" ht="14.25">
      <c r="K210" s="182"/>
    </row>
    <row r="211" ht="14.25">
      <c r="K211" s="182"/>
    </row>
    <row r="212" ht="14.25">
      <c r="K212" s="182"/>
    </row>
    <row r="213" ht="14.25">
      <c r="K213" s="182"/>
    </row>
    <row r="214" ht="14.25">
      <c r="K214" s="182"/>
    </row>
    <row r="215" ht="14.25">
      <c r="K215" s="182"/>
    </row>
    <row r="216" ht="14.25">
      <c r="K216" s="182"/>
    </row>
    <row r="217" ht="14.25">
      <c r="K217" s="182"/>
    </row>
    <row r="218" ht="14.25">
      <c r="K218" s="182"/>
    </row>
    <row r="219" ht="14.25">
      <c r="K219" s="182"/>
    </row>
    <row r="220" ht="14.25">
      <c r="K220" s="182"/>
    </row>
    <row r="221" ht="14.25">
      <c r="K221" s="182"/>
    </row>
    <row r="222" ht="14.25">
      <c r="K222" s="182"/>
    </row>
    <row r="223" ht="14.25">
      <c r="K223" s="182"/>
    </row>
    <row r="224" ht="14.25">
      <c r="K224" s="182"/>
    </row>
    <row r="225" ht="14.25">
      <c r="K225" s="182"/>
    </row>
    <row r="226" ht="14.25">
      <c r="K226" s="182"/>
    </row>
    <row r="227" ht="14.25">
      <c r="K227" s="182"/>
    </row>
    <row r="228" ht="14.25">
      <c r="K228" s="182"/>
    </row>
    <row r="229" ht="14.25">
      <c r="K229" s="182"/>
    </row>
    <row r="230" ht="14.25">
      <c r="K230" s="182"/>
    </row>
    <row r="231" ht="14.25">
      <c r="K231" s="182"/>
    </row>
    <row r="232" ht="14.25">
      <c r="K232" s="182"/>
    </row>
    <row r="233" ht="14.25">
      <c r="K233" s="182"/>
    </row>
    <row r="234" ht="14.25">
      <c r="K234" s="182"/>
    </row>
    <row r="235" ht="14.25">
      <c r="K235" s="182"/>
    </row>
    <row r="236" ht="14.25">
      <c r="K236" s="182"/>
    </row>
    <row r="237" ht="14.25">
      <c r="K237" s="182"/>
    </row>
    <row r="238" ht="14.25">
      <c r="K238" s="182"/>
    </row>
    <row r="239" ht="14.25">
      <c r="K239" s="182"/>
    </row>
    <row r="240" ht="14.25">
      <c r="K240" s="182"/>
    </row>
    <row r="241" ht="14.25">
      <c r="K241" s="182"/>
    </row>
    <row r="242" ht="14.25">
      <c r="K242" s="182"/>
    </row>
    <row r="243" ht="14.25">
      <c r="K243" s="182"/>
    </row>
    <row r="244" ht="14.25">
      <c r="K244" s="182"/>
    </row>
    <row r="245" ht="14.25">
      <c r="K245" s="182"/>
    </row>
    <row r="246" ht="14.25">
      <c r="K246" s="182"/>
    </row>
    <row r="247" ht="14.25">
      <c r="K247" s="182"/>
    </row>
    <row r="248" ht="14.25">
      <c r="K248" s="182"/>
    </row>
    <row r="249" ht="14.25">
      <c r="K249" s="182"/>
    </row>
    <row r="250" ht="14.25">
      <c r="K250" s="182"/>
    </row>
    <row r="251" ht="14.25">
      <c r="K251" s="182"/>
    </row>
    <row r="252" ht="14.25">
      <c r="K252" s="182"/>
    </row>
    <row r="253" ht="14.25">
      <c r="K253" s="182"/>
    </row>
    <row r="254" ht="14.25">
      <c r="K254" s="182"/>
    </row>
    <row r="255" ht="14.25">
      <c r="K255" s="182"/>
    </row>
    <row r="256" ht="14.25">
      <c r="K256" s="182"/>
    </row>
    <row r="257" ht="14.25">
      <c r="K257" s="182"/>
    </row>
    <row r="258" ht="14.25">
      <c r="K258" s="182"/>
    </row>
    <row r="259" ht="14.25">
      <c r="K259" s="182"/>
    </row>
    <row r="260" ht="14.25">
      <c r="K260" s="182"/>
    </row>
    <row r="261" ht="14.25">
      <c r="K261" s="182"/>
    </row>
    <row r="262" ht="14.25">
      <c r="K262" s="182"/>
    </row>
    <row r="263" ht="14.25">
      <c r="K263" s="182"/>
    </row>
    <row r="264" ht="14.25">
      <c r="K264" s="182"/>
    </row>
    <row r="265" ht="14.25">
      <c r="K265" s="182"/>
    </row>
    <row r="266" ht="14.25">
      <c r="K266" s="182"/>
    </row>
    <row r="267" ht="14.25">
      <c r="K267" s="182"/>
    </row>
    <row r="268" ht="14.25">
      <c r="K268" s="182"/>
    </row>
  </sheetData>
  <sheetProtection/>
  <mergeCells count="305">
    <mergeCell ref="M100:M102"/>
    <mergeCell ref="C99:C102"/>
    <mergeCell ref="D100:D102"/>
    <mergeCell ref="E100:E102"/>
    <mergeCell ref="F100:F102"/>
    <mergeCell ref="G100:G102"/>
    <mergeCell ref="H100:H102"/>
    <mergeCell ref="G97:G99"/>
    <mergeCell ref="J97:J99"/>
    <mergeCell ref="K97:K99"/>
    <mergeCell ref="L97:L99"/>
    <mergeCell ref="C192:C197"/>
    <mergeCell ref="D145:D147"/>
    <mergeCell ref="F145:F147"/>
    <mergeCell ref="G145:G147"/>
    <mergeCell ref="H145:H147"/>
    <mergeCell ref="K100:K102"/>
    <mergeCell ref="L100:L102"/>
    <mergeCell ref="L145:L147"/>
    <mergeCell ref="I145:I147"/>
    <mergeCell ref="M162:M164"/>
    <mergeCell ref="A192:B197"/>
    <mergeCell ref="C130:C132"/>
    <mergeCell ref="A133:A138"/>
    <mergeCell ref="C168:C170"/>
    <mergeCell ref="C156:C158"/>
    <mergeCell ref="C159:C161"/>
    <mergeCell ref="A159:A161"/>
    <mergeCell ref="C165:C167"/>
    <mergeCell ref="B133:B138"/>
    <mergeCell ref="M142:M144"/>
    <mergeCell ref="L61:L64"/>
    <mergeCell ref="E145:E147"/>
    <mergeCell ref="A165:A167"/>
    <mergeCell ref="B165:B167"/>
    <mergeCell ref="A156:A158"/>
    <mergeCell ref="B156:B158"/>
    <mergeCell ref="B159:B161"/>
    <mergeCell ref="M156:M158"/>
    <mergeCell ref="B162:B164"/>
    <mergeCell ref="A198:B198"/>
    <mergeCell ref="H55:H58"/>
    <mergeCell ref="L55:L58"/>
    <mergeCell ref="D61:D64"/>
    <mergeCell ref="E61:E64"/>
    <mergeCell ref="F61:F64"/>
    <mergeCell ref="C162:C164"/>
    <mergeCell ref="A153:A155"/>
    <mergeCell ref="H97:H99"/>
    <mergeCell ref="I97:I99"/>
    <mergeCell ref="J145:J147"/>
    <mergeCell ref="K145:K147"/>
    <mergeCell ref="M159:M161"/>
    <mergeCell ref="B153:B155"/>
    <mergeCell ref="C153:C155"/>
    <mergeCell ref="M153:M155"/>
    <mergeCell ref="M171:M173"/>
    <mergeCell ref="A8:M9"/>
    <mergeCell ref="A139:A141"/>
    <mergeCell ref="B13:B15"/>
    <mergeCell ref="B16:B18"/>
    <mergeCell ref="B19:B21"/>
    <mergeCell ref="B22:B24"/>
    <mergeCell ref="M165:M167"/>
    <mergeCell ref="A168:A170"/>
    <mergeCell ref="A162:A164"/>
    <mergeCell ref="B177:B179"/>
    <mergeCell ref="M189:M191"/>
    <mergeCell ref="C180:C182"/>
    <mergeCell ref="M180:M182"/>
    <mergeCell ref="A183:B188"/>
    <mergeCell ref="C183:C188"/>
    <mergeCell ref="A189:A191"/>
    <mergeCell ref="B189:B191"/>
    <mergeCell ref="C189:C191"/>
    <mergeCell ref="B180:B182"/>
    <mergeCell ref="M192:M197"/>
    <mergeCell ref="B171:B173"/>
    <mergeCell ref="B174:B176"/>
    <mergeCell ref="A174:A176"/>
    <mergeCell ref="A171:A173"/>
    <mergeCell ref="C171:C173"/>
    <mergeCell ref="C174:C176"/>
    <mergeCell ref="M174:M176"/>
    <mergeCell ref="M183:M188"/>
    <mergeCell ref="A180:A182"/>
    <mergeCell ref="C133:C138"/>
    <mergeCell ref="B139:B141"/>
    <mergeCell ref="C139:C141"/>
    <mergeCell ref="M130:M132"/>
    <mergeCell ref="A130:A132"/>
    <mergeCell ref="B130:B132"/>
    <mergeCell ref="M168:M170"/>
    <mergeCell ref="B168:B170"/>
    <mergeCell ref="B127:B129"/>
    <mergeCell ref="M139:M141"/>
    <mergeCell ref="M133:M138"/>
    <mergeCell ref="A109:A114"/>
    <mergeCell ref="M109:M114"/>
    <mergeCell ref="B109:B114"/>
    <mergeCell ref="C118:C120"/>
    <mergeCell ref="M118:M120"/>
    <mergeCell ref="A61:A64"/>
    <mergeCell ref="B61:B64"/>
    <mergeCell ref="A65:A70"/>
    <mergeCell ref="B65:B70"/>
    <mergeCell ref="C68:C70"/>
    <mergeCell ref="C121:C123"/>
    <mergeCell ref="A118:A120"/>
    <mergeCell ref="A121:A123"/>
    <mergeCell ref="B118:B120"/>
    <mergeCell ref="B121:B123"/>
    <mergeCell ref="B74:B76"/>
    <mergeCell ref="C74:C76"/>
    <mergeCell ref="A124:A126"/>
    <mergeCell ref="M124:M126"/>
    <mergeCell ref="A127:A129"/>
    <mergeCell ref="C124:C126"/>
    <mergeCell ref="B124:B126"/>
    <mergeCell ref="M121:M123"/>
    <mergeCell ref="C127:C129"/>
    <mergeCell ref="M127:M129"/>
    <mergeCell ref="I68:I70"/>
    <mergeCell ref="H61:H64"/>
    <mergeCell ref="C65:C67"/>
    <mergeCell ref="F68:F70"/>
    <mergeCell ref="B71:B73"/>
    <mergeCell ref="C71:C73"/>
    <mergeCell ref="G61:G64"/>
    <mergeCell ref="C60:C64"/>
    <mergeCell ref="D68:D70"/>
    <mergeCell ref="E68:E70"/>
    <mergeCell ref="A115:A117"/>
    <mergeCell ref="C115:C117"/>
    <mergeCell ref="M115:M117"/>
    <mergeCell ref="B115:B117"/>
    <mergeCell ref="L47:L49"/>
    <mergeCell ref="D55:D58"/>
    <mergeCell ref="E55:E58"/>
    <mergeCell ref="J61:J64"/>
    <mergeCell ref="I61:I64"/>
    <mergeCell ref="C109:C114"/>
    <mergeCell ref="C31:C33"/>
    <mergeCell ref="A45:A49"/>
    <mergeCell ref="B45:B49"/>
    <mergeCell ref="C46:C49"/>
    <mergeCell ref="A31:A33"/>
    <mergeCell ref="G47:G49"/>
    <mergeCell ref="A37:A39"/>
    <mergeCell ref="M19:M21"/>
    <mergeCell ref="A22:A24"/>
    <mergeCell ref="C22:C24"/>
    <mergeCell ref="M22:M24"/>
    <mergeCell ref="A25:A27"/>
    <mergeCell ref="A28:A30"/>
    <mergeCell ref="C25:C27"/>
    <mergeCell ref="M25:M27"/>
    <mergeCell ref="C28:C30"/>
    <mergeCell ref="M28:M30"/>
    <mergeCell ref="E10:L10"/>
    <mergeCell ref="A10:A11"/>
    <mergeCell ref="A34:A36"/>
    <mergeCell ref="B34:B36"/>
    <mergeCell ref="C34:C36"/>
    <mergeCell ref="B25:B27"/>
    <mergeCell ref="B28:B30"/>
    <mergeCell ref="A19:A21"/>
    <mergeCell ref="C19:C21"/>
    <mergeCell ref="B31:B33"/>
    <mergeCell ref="H6:M6"/>
    <mergeCell ref="A13:A15"/>
    <mergeCell ref="A16:A18"/>
    <mergeCell ref="C16:C18"/>
    <mergeCell ref="M16:M18"/>
    <mergeCell ref="C13:C15"/>
    <mergeCell ref="M13:M15"/>
    <mergeCell ref="B10:B11"/>
    <mergeCell ref="C10:C11"/>
    <mergeCell ref="D10:D11"/>
    <mergeCell ref="M31:M33"/>
    <mergeCell ref="F55:F58"/>
    <mergeCell ref="A55:A58"/>
    <mergeCell ref="B55:B58"/>
    <mergeCell ref="M37:M39"/>
    <mergeCell ref="B40:B42"/>
    <mergeCell ref="C40:C42"/>
    <mergeCell ref="M40:M42"/>
    <mergeCell ref="M34:M36"/>
    <mergeCell ref="B37:B39"/>
    <mergeCell ref="H4:M4"/>
    <mergeCell ref="H5:M5"/>
    <mergeCell ref="H2:M2"/>
    <mergeCell ref="H7:M7"/>
    <mergeCell ref="D47:D49"/>
    <mergeCell ref="E47:E49"/>
    <mergeCell ref="F47:F49"/>
    <mergeCell ref="I47:I49"/>
    <mergeCell ref="J47:J49"/>
    <mergeCell ref="M10:M11"/>
    <mergeCell ref="B50:B52"/>
    <mergeCell ref="G55:G58"/>
    <mergeCell ref="M50:M52"/>
    <mergeCell ref="C55:C58"/>
    <mergeCell ref="I55:I58"/>
    <mergeCell ref="J55:J58"/>
    <mergeCell ref="M74:M76"/>
    <mergeCell ref="L68:M70"/>
    <mergeCell ref="H47:H49"/>
    <mergeCell ref="C37:C39"/>
    <mergeCell ref="K47:K49"/>
    <mergeCell ref="K55:K58"/>
    <mergeCell ref="K61:K64"/>
    <mergeCell ref="M71:M73"/>
    <mergeCell ref="J68:J70"/>
    <mergeCell ref="H68:H70"/>
    <mergeCell ref="B103:B108"/>
    <mergeCell ref="C105:C108"/>
    <mergeCell ref="D103:D105"/>
    <mergeCell ref="D106:D108"/>
    <mergeCell ref="J91:J93"/>
    <mergeCell ref="K91:K93"/>
    <mergeCell ref="B97:B102"/>
    <mergeCell ref="D97:D99"/>
    <mergeCell ref="E97:E99"/>
    <mergeCell ref="F97:F99"/>
    <mergeCell ref="G106:G108"/>
    <mergeCell ref="H106:H108"/>
    <mergeCell ref="I106:I108"/>
    <mergeCell ref="J106:J108"/>
    <mergeCell ref="E103:E105"/>
    <mergeCell ref="F103:F105"/>
    <mergeCell ref="G103:G105"/>
    <mergeCell ref="H103:H105"/>
    <mergeCell ref="I103:I105"/>
    <mergeCell ref="J103:J105"/>
    <mergeCell ref="M106:M108"/>
    <mergeCell ref="B91:B96"/>
    <mergeCell ref="D91:D93"/>
    <mergeCell ref="E91:E93"/>
    <mergeCell ref="F91:F93"/>
    <mergeCell ref="G91:G93"/>
    <mergeCell ref="H91:H93"/>
    <mergeCell ref="I91:I93"/>
    <mergeCell ref="E106:E108"/>
    <mergeCell ref="F106:F108"/>
    <mergeCell ref="I88:I90"/>
    <mergeCell ref="J88:J90"/>
    <mergeCell ref="K88:K90"/>
    <mergeCell ref="L88:L90"/>
    <mergeCell ref="K106:K108"/>
    <mergeCell ref="L106:L108"/>
    <mergeCell ref="K103:K105"/>
    <mergeCell ref="L103:L105"/>
    <mergeCell ref="I100:I102"/>
    <mergeCell ref="J100:J102"/>
    <mergeCell ref="M88:M90"/>
    <mergeCell ref="B79:B84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C81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B85:B90"/>
    <mergeCell ref="D85:D87"/>
    <mergeCell ref="E85:E87"/>
    <mergeCell ref="F85:F87"/>
    <mergeCell ref="G85:G87"/>
    <mergeCell ref="H85:H87"/>
    <mergeCell ref="I85:I87"/>
    <mergeCell ref="J85:J87"/>
    <mergeCell ref="J94:J96"/>
    <mergeCell ref="K94:K96"/>
    <mergeCell ref="K85:K87"/>
    <mergeCell ref="L85:L87"/>
    <mergeCell ref="C87:C90"/>
    <mergeCell ref="D88:D90"/>
    <mergeCell ref="E88:E90"/>
    <mergeCell ref="F88:F90"/>
    <mergeCell ref="G88:G90"/>
    <mergeCell ref="H88:H90"/>
    <mergeCell ref="L94:L96"/>
    <mergeCell ref="M94:M96"/>
    <mergeCell ref="L91:L93"/>
    <mergeCell ref="C93:C96"/>
    <mergeCell ref="D94:D96"/>
    <mergeCell ref="E94:E96"/>
    <mergeCell ref="F94:F96"/>
    <mergeCell ref="G94:G96"/>
    <mergeCell ref="H94:H96"/>
    <mergeCell ref="I94:I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A1:F8"/>
    </sheetView>
  </sheetViews>
  <sheetFormatPr defaultColWidth="9.140625" defaultRowHeight="15"/>
  <cols>
    <col min="2" max="2" width="36.00390625" style="0" customWidth="1"/>
    <col min="3" max="3" width="9.140625" style="0" customWidth="1"/>
    <col min="4" max="4" width="18.57421875" style="0" customWidth="1"/>
    <col min="5" max="5" width="9.140625" style="0" customWidth="1"/>
  </cols>
  <sheetData>
    <row r="1" ht="31.5" customHeight="1"/>
    <row r="2" ht="33.75" customHeight="1"/>
    <row r="3" ht="33" customHeight="1"/>
    <row r="4" ht="31.5" customHeight="1"/>
    <row r="5" ht="30" customHeight="1"/>
    <row r="6" ht="28.5" customHeight="1"/>
    <row r="7" ht="27.75" customHeight="1"/>
    <row r="8" ht="32.2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2018-04-18T07:51:45Z</cp:lastPrinted>
  <dcterms:created xsi:type="dcterms:W3CDTF">2015-01-27T08:16:47Z</dcterms:created>
  <dcterms:modified xsi:type="dcterms:W3CDTF">2018-07-10T09:05:41Z</dcterms:modified>
  <cp:category/>
  <cp:version/>
  <cp:contentType/>
  <cp:contentStatus/>
</cp:coreProperties>
</file>